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TkaTakT\Desktop\16-18 июля\"/>
    </mc:Choice>
  </mc:AlternateContent>
  <xr:revisionPtr revIDLastSave="0" documentId="13_ncr:1_{200A4D10-CA1F-4750-ABE6-910EF6EBC8F2}" xr6:coauthVersionLast="47" xr6:coauthVersionMax="47" xr10:uidLastSave="{00000000-0000-0000-0000-000000000000}"/>
  <bookViews>
    <workbookView xWindow="-108" yWindow="-108" windowWidth="23256" windowHeight="12576" tabRatio="874" activeTab="4" xr2:uid="{00000000-000D-0000-FFFF-FFFF00000000}"/>
  </bookViews>
  <sheets>
    <sheet name="Место-баллы" sheetId="1" r:id="rId1"/>
    <sheet name="21+ Ж до 63 кг" sheetId="45" state="hidden" r:id="rId2"/>
    <sheet name="21+ Ж 63+ кг" sheetId="47" state="hidden" r:id="rId3"/>
    <sheet name="21+ М до 85 кг" sheetId="49" state="hidden" r:id="rId4"/>
    <sheet name="ТОЛЬКОЭТАКАТЕГОРИЯ21+ М 85+ кг" sheetId="48" r:id="rId5"/>
  </sheets>
  <definedNames>
    <definedName name="_xlnm._FilterDatabase" localSheetId="2" hidden="1">'21+ Ж 63+ кг'!$B$19:$BA$19</definedName>
    <definedName name="_xlnm._FilterDatabase" localSheetId="1" hidden="1">'21+ Ж до 63 кг'!$B$19:$BA$19</definedName>
    <definedName name="_xlnm._FilterDatabase" localSheetId="3" hidden="1">'21+ М до 85 кг'!$B$19:$BA$19</definedName>
    <definedName name="_xlnm._FilterDatabase" localSheetId="4" hidden="1">'ТОЛЬКОЭТАКАТЕГОРИЯ21+ М 85+ кг'!$B$19:$BA$19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35" i="48" l="1"/>
  <c r="AE35" i="48"/>
  <c r="V35" i="48"/>
  <c r="M35" i="48"/>
  <c r="AL21" i="47"/>
  <c r="AL24" i="45"/>
  <c r="AL39" i="45"/>
  <c r="AL22" i="45"/>
  <c r="AL20" i="45"/>
  <c r="AL28" i="45"/>
  <c r="H21" i="49"/>
  <c r="I21" i="49"/>
  <c r="M21" i="49"/>
  <c r="M22" i="49"/>
  <c r="M23" i="49"/>
  <c r="M24" i="49"/>
  <c r="M25" i="49"/>
  <c r="M26" i="49"/>
  <c r="M27" i="49"/>
  <c r="M28" i="49"/>
  <c r="M29" i="49"/>
  <c r="M30" i="49"/>
  <c r="M31" i="49"/>
  <c r="M32" i="49"/>
  <c r="M33" i="49"/>
  <c r="M34" i="49"/>
  <c r="M35" i="49"/>
  <c r="M36" i="49"/>
  <c r="M37" i="49"/>
  <c r="M38" i="49"/>
  <c r="M39" i="49"/>
  <c r="M40" i="49"/>
  <c r="M41" i="49"/>
  <c r="M42" i="49"/>
  <c r="M43" i="49"/>
  <c r="M44" i="49"/>
  <c r="P44" i="49" s="1"/>
  <c r="V21" i="49"/>
  <c r="X21" i="49"/>
  <c r="V22" i="49"/>
  <c r="X22" i="49"/>
  <c r="V23" i="49"/>
  <c r="X23" i="49"/>
  <c r="V24" i="49"/>
  <c r="X24" i="49"/>
  <c r="V25" i="49"/>
  <c r="X25" i="49"/>
  <c r="V26" i="49"/>
  <c r="X26" i="49"/>
  <c r="V27" i="49"/>
  <c r="X27" i="49"/>
  <c r="V28" i="49"/>
  <c r="X28" i="49"/>
  <c r="Y28" i="49" s="1"/>
  <c r="V29" i="49"/>
  <c r="X29" i="49"/>
  <c r="V30" i="49"/>
  <c r="X30" i="49"/>
  <c r="V31" i="49"/>
  <c r="X31" i="49"/>
  <c r="V32" i="49"/>
  <c r="X32" i="49"/>
  <c r="V33" i="49"/>
  <c r="X33" i="49"/>
  <c r="V34" i="49"/>
  <c r="X34" i="49"/>
  <c r="V35" i="49"/>
  <c r="X35" i="49"/>
  <c r="V36" i="49"/>
  <c r="X36" i="49"/>
  <c r="V37" i="49"/>
  <c r="X37" i="49"/>
  <c r="V38" i="49"/>
  <c r="X38" i="49"/>
  <c r="V39" i="49"/>
  <c r="X39" i="49"/>
  <c r="V40" i="49"/>
  <c r="X40" i="49"/>
  <c r="V41" i="49"/>
  <c r="X41" i="49"/>
  <c r="V42" i="49"/>
  <c r="X42" i="49"/>
  <c r="V43" i="49"/>
  <c r="X43" i="49"/>
  <c r="V44" i="49"/>
  <c r="X44" i="49"/>
  <c r="Y44" i="49" s="1"/>
  <c r="AE21" i="49"/>
  <c r="AE22" i="49"/>
  <c r="AE23" i="49"/>
  <c r="AE24" i="49"/>
  <c r="AE25" i="49"/>
  <c r="AE26" i="49"/>
  <c r="AE27" i="49"/>
  <c r="AE28" i="49"/>
  <c r="AE29" i="49"/>
  <c r="AE30" i="49"/>
  <c r="AE31" i="49"/>
  <c r="AE32" i="49"/>
  <c r="AE33" i="49"/>
  <c r="AE34" i="49"/>
  <c r="AE35" i="49"/>
  <c r="AE36" i="49"/>
  <c r="AE37" i="49"/>
  <c r="AE38" i="49"/>
  <c r="AE39" i="49"/>
  <c r="AE40" i="49"/>
  <c r="AE41" i="49"/>
  <c r="AE42" i="49"/>
  <c r="AE43" i="49"/>
  <c r="AE44" i="49"/>
  <c r="AM21" i="49"/>
  <c r="AN21" i="49" s="1"/>
  <c r="AQ21" i="49"/>
  <c r="AR21" i="49" s="1"/>
  <c r="AV21" i="49"/>
  <c r="AV22" i="49"/>
  <c r="AV23" i="49"/>
  <c r="AV24" i="49"/>
  <c r="AV25" i="49"/>
  <c r="AV26" i="49"/>
  <c r="AV27" i="49"/>
  <c r="AV28" i="49"/>
  <c r="AV29" i="49"/>
  <c r="AV30" i="49"/>
  <c r="AV31" i="49"/>
  <c r="AV32" i="49"/>
  <c r="AV33" i="49"/>
  <c r="AV34" i="49"/>
  <c r="AV35" i="49"/>
  <c r="AV36" i="49"/>
  <c r="AV37" i="49"/>
  <c r="AV38" i="49"/>
  <c r="AV39" i="49"/>
  <c r="AV40" i="49"/>
  <c r="AV41" i="49"/>
  <c r="AV42" i="49"/>
  <c r="AV43" i="49"/>
  <c r="AV44" i="49"/>
  <c r="H22" i="49"/>
  <c r="I22" i="49" s="1"/>
  <c r="AM22" i="49"/>
  <c r="AN22" i="49"/>
  <c r="AQ22" i="49"/>
  <c r="AR22" i="49" s="1"/>
  <c r="H23" i="49"/>
  <c r="I23" i="49" s="1"/>
  <c r="AM23" i="49"/>
  <c r="AN23" i="49" s="1"/>
  <c r="AQ23" i="49"/>
  <c r="AR23" i="49"/>
  <c r="H24" i="49"/>
  <c r="I24" i="49" s="1"/>
  <c r="AM24" i="49"/>
  <c r="AN24" i="49" s="1"/>
  <c r="AQ24" i="49"/>
  <c r="AR24" i="49" s="1"/>
  <c r="H25" i="49"/>
  <c r="I25" i="49"/>
  <c r="AM25" i="49"/>
  <c r="AN25" i="49" s="1"/>
  <c r="AQ25" i="49"/>
  <c r="AR25" i="49" s="1"/>
  <c r="H26" i="49"/>
  <c r="I26" i="49" s="1"/>
  <c r="AM26" i="49"/>
  <c r="AN26" i="49"/>
  <c r="AQ26" i="49"/>
  <c r="AR26" i="49" s="1"/>
  <c r="H27" i="49"/>
  <c r="I27" i="49" s="1"/>
  <c r="AM27" i="49"/>
  <c r="AN27" i="49" s="1"/>
  <c r="AQ27" i="49"/>
  <c r="AR27" i="49"/>
  <c r="H28" i="49"/>
  <c r="I28" i="49" s="1"/>
  <c r="AM28" i="49"/>
  <c r="AN28" i="49" s="1"/>
  <c r="AQ28" i="49"/>
  <c r="AR28" i="49" s="1"/>
  <c r="H29" i="49"/>
  <c r="I29" i="49"/>
  <c r="AM29" i="49"/>
  <c r="AN29" i="49" s="1"/>
  <c r="AQ29" i="49"/>
  <c r="AR29" i="49" s="1"/>
  <c r="H30" i="49"/>
  <c r="I30" i="49" s="1"/>
  <c r="AM30" i="49"/>
  <c r="AN30" i="49"/>
  <c r="AQ30" i="49"/>
  <c r="AR30" i="49" s="1"/>
  <c r="H31" i="49"/>
  <c r="I31" i="49" s="1"/>
  <c r="AM31" i="49"/>
  <c r="AN31" i="49" s="1"/>
  <c r="AQ31" i="49"/>
  <c r="AR31" i="49"/>
  <c r="H32" i="49"/>
  <c r="I32" i="49" s="1"/>
  <c r="AM32" i="49"/>
  <c r="AN32" i="49" s="1"/>
  <c r="AQ32" i="49"/>
  <c r="AR32" i="49" s="1"/>
  <c r="H33" i="49"/>
  <c r="I33" i="49"/>
  <c r="AM33" i="49"/>
  <c r="AN33" i="49" s="1"/>
  <c r="AQ33" i="49"/>
  <c r="AR33" i="49" s="1"/>
  <c r="H34" i="49"/>
  <c r="I34" i="49" s="1"/>
  <c r="AM34" i="49"/>
  <c r="AN34" i="49"/>
  <c r="AQ34" i="49"/>
  <c r="AR34" i="49" s="1"/>
  <c r="H35" i="49"/>
  <c r="I35" i="49" s="1"/>
  <c r="AM35" i="49"/>
  <c r="AN35" i="49" s="1"/>
  <c r="AQ35" i="49"/>
  <c r="AR35" i="49"/>
  <c r="H36" i="49"/>
  <c r="I36" i="49" s="1"/>
  <c r="AM36" i="49"/>
  <c r="AN36" i="49" s="1"/>
  <c r="AQ36" i="49"/>
  <c r="AR36" i="49" s="1"/>
  <c r="H37" i="49"/>
  <c r="I37" i="49"/>
  <c r="AM37" i="49"/>
  <c r="AN37" i="49" s="1"/>
  <c r="AQ37" i="49"/>
  <c r="AR37" i="49" s="1"/>
  <c r="H38" i="49"/>
  <c r="I38" i="49" s="1"/>
  <c r="AM38" i="49"/>
  <c r="AN38" i="49"/>
  <c r="AQ38" i="49"/>
  <c r="AR38" i="49" s="1"/>
  <c r="H39" i="49"/>
  <c r="I39" i="49" s="1"/>
  <c r="AM39" i="49"/>
  <c r="AN39" i="49" s="1"/>
  <c r="AQ39" i="49"/>
  <c r="AR39" i="49"/>
  <c r="H40" i="49"/>
  <c r="I40" i="49" s="1"/>
  <c r="AM40" i="49"/>
  <c r="AN40" i="49" s="1"/>
  <c r="AQ40" i="49"/>
  <c r="AR40" i="49" s="1"/>
  <c r="H41" i="49"/>
  <c r="I41" i="49"/>
  <c r="AM41" i="49"/>
  <c r="AN41" i="49" s="1"/>
  <c r="AQ41" i="49"/>
  <c r="AR41" i="49" s="1"/>
  <c r="H42" i="49"/>
  <c r="I42" i="49" s="1"/>
  <c r="AM42" i="49"/>
  <c r="AN42" i="49"/>
  <c r="AQ42" i="49"/>
  <c r="AR42" i="49" s="1"/>
  <c r="H43" i="49"/>
  <c r="I43" i="49" s="1"/>
  <c r="AM43" i="49"/>
  <c r="AN43" i="49" s="1"/>
  <c r="AQ43" i="49"/>
  <c r="AR43" i="49"/>
  <c r="H44" i="49"/>
  <c r="I44" i="49" s="1"/>
  <c r="AM44" i="49"/>
  <c r="AN44" i="49" s="1"/>
  <c r="AQ44" i="49"/>
  <c r="AR44" i="49" s="1"/>
  <c r="H20" i="45"/>
  <c r="I20" i="45"/>
  <c r="M20" i="45"/>
  <c r="M41" i="45"/>
  <c r="M33" i="45"/>
  <c r="M31" i="45"/>
  <c r="M36" i="45"/>
  <c r="M30" i="45"/>
  <c r="M25" i="45"/>
  <c r="M37" i="45"/>
  <c r="M26" i="45"/>
  <c r="M22" i="45"/>
  <c r="M38" i="45"/>
  <c r="M21" i="45"/>
  <c r="M40" i="45"/>
  <c r="M28" i="45"/>
  <c r="M29" i="45"/>
  <c r="M34" i="45"/>
  <c r="M23" i="45"/>
  <c r="M27" i="45"/>
  <c r="M39" i="45"/>
  <c r="M32" i="45"/>
  <c r="M24" i="45"/>
  <c r="V20" i="45"/>
  <c r="X20" i="45"/>
  <c r="V41" i="45"/>
  <c r="X41" i="45"/>
  <c r="V33" i="45"/>
  <c r="X33" i="45"/>
  <c r="V31" i="45"/>
  <c r="X31" i="45"/>
  <c r="V36" i="45"/>
  <c r="X36" i="45"/>
  <c r="V30" i="45"/>
  <c r="X30" i="45"/>
  <c r="V25" i="45"/>
  <c r="X25" i="45"/>
  <c r="V37" i="45"/>
  <c r="X37" i="45"/>
  <c r="V26" i="45"/>
  <c r="X26" i="45"/>
  <c r="V22" i="45"/>
  <c r="X22" i="45"/>
  <c r="V38" i="45"/>
  <c r="X38" i="45"/>
  <c r="V21" i="45"/>
  <c r="X21" i="45"/>
  <c r="V40" i="45"/>
  <c r="X40" i="45"/>
  <c r="V28" i="45"/>
  <c r="X28" i="45"/>
  <c r="V29" i="45"/>
  <c r="X29" i="45"/>
  <c r="V34" i="45"/>
  <c r="X34" i="45"/>
  <c r="V23" i="45"/>
  <c r="X23" i="45"/>
  <c r="V27" i="45"/>
  <c r="X27" i="45"/>
  <c r="V39" i="45"/>
  <c r="X39" i="45"/>
  <c r="V32" i="45"/>
  <c r="X32" i="45"/>
  <c r="V24" i="45"/>
  <c r="X24" i="45"/>
  <c r="AE20" i="45"/>
  <c r="AE41" i="45"/>
  <c r="AE33" i="45"/>
  <c r="AE31" i="45"/>
  <c r="AE36" i="45"/>
  <c r="AE30" i="45"/>
  <c r="AE25" i="45"/>
  <c r="AE37" i="45"/>
  <c r="AE26" i="45"/>
  <c r="AE22" i="45"/>
  <c r="AE38" i="45"/>
  <c r="AE21" i="45"/>
  <c r="AE40" i="45"/>
  <c r="AE28" i="45"/>
  <c r="AE29" i="45"/>
  <c r="AE34" i="45"/>
  <c r="AE23" i="45"/>
  <c r="AE27" i="45"/>
  <c r="AE39" i="45"/>
  <c r="AE32" i="45"/>
  <c r="AE24" i="45"/>
  <c r="AM20" i="45"/>
  <c r="AN20" i="45" s="1"/>
  <c r="AQ20" i="45"/>
  <c r="AR20" i="45"/>
  <c r="AV20" i="45"/>
  <c r="AV33" i="45"/>
  <c r="AV31" i="45"/>
  <c r="AV36" i="45"/>
  <c r="AV30" i="45"/>
  <c r="AV25" i="45"/>
  <c r="AV37" i="45"/>
  <c r="AV26" i="45"/>
  <c r="AV22" i="45"/>
  <c r="AV38" i="45"/>
  <c r="AV21" i="45"/>
  <c r="AV40" i="45"/>
  <c r="AV28" i="45"/>
  <c r="AV29" i="45"/>
  <c r="AV34" i="45"/>
  <c r="AV23" i="45"/>
  <c r="AV27" i="45"/>
  <c r="AV39" i="45"/>
  <c r="AV32" i="45"/>
  <c r="AV24" i="45"/>
  <c r="H41" i="45"/>
  <c r="I41" i="45" s="1"/>
  <c r="AM41" i="45"/>
  <c r="AN41" i="45"/>
  <c r="H33" i="45"/>
  <c r="I33" i="45" s="1"/>
  <c r="AM33" i="45"/>
  <c r="AN33" i="45" s="1"/>
  <c r="AQ33" i="45"/>
  <c r="AR33" i="45" s="1"/>
  <c r="H31" i="45"/>
  <c r="I31" i="45"/>
  <c r="AM31" i="45"/>
  <c r="AN31" i="45" s="1"/>
  <c r="AQ31" i="45"/>
  <c r="AR31" i="45" s="1"/>
  <c r="H36" i="45"/>
  <c r="I36" i="45" s="1"/>
  <c r="AM36" i="45"/>
  <c r="AN36" i="45"/>
  <c r="AQ36" i="45"/>
  <c r="AR36" i="45" s="1"/>
  <c r="H30" i="45"/>
  <c r="I30" i="45" s="1"/>
  <c r="AM30" i="45"/>
  <c r="AN30" i="45" s="1"/>
  <c r="AQ30" i="45"/>
  <c r="AR30" i="45"/>
  <c r="H25" i="45"/>
  <c r="I25" i="45" s="1"/>
  <c r="AM25" i="45"/>
  <c r="AN25" i="45" s="1"/>
  <c r="AQ25" i="45"/>
  <c r="AR25" i="45" s="1"/>
  <c r="H37" i="45"/>
  <c r="I37" i="45"/>
  <c r="AM37" i="45"/>
  <c r="AN37" i="45" s="1"/>
  <c r="AQ37" i="45"/>
  <c r="AR37" i="45" s="1"/>
  <c r="H26" i="45"/>
  <c r="I26" i="45" s="1"/>
  <c r="AM26" i="45"/>
  <c r="AN26" i="45"/>
  <c r="AQ26" i="45"/>
  <c r="AR26" i="45" s="1"/>
  <c r="H22" i="45"/>
  <c r="I22" i="45" s="1"/>
  <c r="AM22" i="45"/>
  <c r="AN22" i="45" s="1"/>
  <c r="AQ22" i="45"/>
  <c r="AR22" i="45"/>
  <c r="H38" i="45"/>
  <c r="I38" i="45" s="1"/>
  <c r="AM38" i="45"/>
  <c r="AN38" i="45" s="1"/>
  <c r="AQ38" i="45"/>
  <c r="AR38" i="45" s="1"/>
  <c r="H21" i="45"/>
  <c r="I21" i="45"/>
  <c r="AM21" i="45"/>
  <c r="AN21" i="45" s="1"/>
  <c r="AQ21" i="45"/>
  <c r="AR21" i="45" s="1"/>
  <c r="H40" i="45"/>
  <c r="I40" i="45" s="1"/>
  <c r="AM40" i="45"/>
  <c r="AN40" i="45"/>
  <c r="AQ40" i="45"/>
  <c r="AR40" i="45" s="1"/>
  <c r="H28" i="45"/>
  <c r="I28" i="45" s="1"/>
  <c r="AM28" i="45"/>
  <c r="AN28" i="45" s="1"/>
  <c r="AQ28" i="45"/>
  <c r="AR28" i="45"/>
  <c r="H29" i="45"/>
  <c r="I29" i="45" s="1"/>
  <c r="AM29" i="45"/>
  <c r="AN29" i="45" s="1"/>
  <c r="AQ29" i="45"/>
  <c r="AR29" i="45" s="1"/>
  <c r="H34" i="45"/>
  <c r="I34" i="45"/>
  <c r="AM34" i="45"/>
  <c r="AN34" i="45" s="1"/>
  <c r="AQ34" i="45"/>
  <c r="AR34" i="45" s="1"/>
  <c r="H23" i="45"/>
  <c r="I23" i="45" s="1"/>
  <c r="AM23" i="45"/>
  <c r="AN23" i="45"/>
  <c r="AQ23" i="45"/>
  <c r="AR23" i="45" s="1"/>
  <c r="H27" i="45"/>
  <c r="I27" i="45" s="1"/>
  <c r="AM27" i="45"/>
  <c r="AN27" i="45" s="1"/>
  <c r="AQ27" i="45"/>
  <c r="AR27" i="45"/>
  <c r="H39" i="45"/>
  <c r="I39" i="45" s="1"/>
  <c r="AM39" i="45"/>
  <c r="AN39" i="45" s="1"/>
  <c r="AQ39" i="45"/>
  <c r="AR39" i="45" s="1"/>
  <c r="H32" i="45"/>
  <c r="I32" i="45"/>
  <c r="AM32" i="45"/>
  <c r="AN32" i="45" s="1"/>
  <c r="AQ32" i="45"/>
  <c r="AR32" i="45" s="1"/>
  <c r="H24" i="45"/>
  <c r="I24" i="45" s="1"/>
  <c r="AM24" i="45"/>
  <c r="AN24" i="45"/>
  <c r="AQ24" i="45"/>
  <c r="AR24" i="45" s="1"/>
  <c r="H31" i="48"/>
  <c r="I31" i="48" s="1"/>
  <c r="M31" i="48"/>
  <c r="V31" i="48"/>
  <c r="X31" i="48"/>
  <c r="AE31" i="48"/>
  <c r="AM31" i="48"/>
  <c r="AN31" i="48" s="1"/>
  <c r="AQ31" i="48"/>
  <c r="AR31" i="48" s="1"/>
  <c r="AV31" i="48"/>
  <c r="H39" i="48"/>
  <c r="I39" i="48" s="1"/>
  <c r="M39" i="48"/>
  <c r="V39" i="48"/>
  <c r="X39" i="48"/>
  <c r="AE39" i="48"/>
  <c r="H29" i="48"/>
  <c r="I29" i="48" s="1"/>
  <c r="M29" i="48"/>
  <c r="V29" i="48"/>
  <c r="X29" i="48"/>
  <c r="AE29" i="48"/>
  <c r="AM29" i="48"/>
  <c r="AN29" i="48" s="1"/>
  <c r="AQ29" i="48"/>
  <c r="AR29" i="48" s="1"/>
  <c r="AV29" i="48"/>
  <c r="H28" i="48"/>
  <c r="I28" i="48" s="1"/>
  <c r="M28" i="48"/>
  <c r="V28" i="48"/>
  <c r="X28" i="48"/>
  <c r="AE28" i="48"/>
  <c r="AM28" i="48"/>
  <c r="AN28" i="48" s="1"/>
  <c r="AQ28" i="48"/>
  <c r="AR28" i="48" s="1"/>
  <c r="AV28" i="48"/>
  <c r="H25" i="48"/>
  <c r="I25" i="48" s="1"/>
  <c r="M25" i="48"/>
  <c r="V25" i="48"/>
  <c r="X25" i="48"/>
  <c r="AE25" i="48"/>
  <c r="AM25" i="48"/>
  <c r="AN25" i="48" s="1"/>
  <c r="AQ25" i="48"/>
  <c r="AR25" i="48" s="1"/>
  <c r="AV25" i="48"/>
  <c r="H37" i="48"/>
  <c r="I37" i="48" s="1"/>
  <c r="M37" i="48"/>
  <c r="V37" i="48"/>
  <c r="X37" i="48"/>
  <c r="AE37" i="48"/>
  <c r="AM37" i="48"/>
  <c r="AN37" i="48" s="1"/>
  <c r="AQ37" i="48"/>
  <c r="AR37" i="48" s="1"/>
  <c r="AV37" i="48"/>
  <c r="H38" i="48"/>
  <c r="I38" i="48" s="1"/>
  <c r="M38" i="48"/>
  <c r="V38" i="48"/>
  <c r="X38" i="48"/>
  <c r="AE38" i="48"/>
  <c r="AM38" i="48"/>
  <c r="AN38" i="48" s="1"/>
  <c r="H23" i="48"/>
  <c r="I23" i="48" s="1"/>
  <c r="M23" i="48"/>
  <c r="V23" i="48"/>
  <c r="X23" i="48"/>
  <c r="AE23" i="48"/>
  <c r="AM23" i="48"/>
  <c r="AN23" i="48" s="1"/>
  <c r="AQ23" i="48"/>
  <c r="AR23" i="48" s="1"/>
  <c r="AV23" i="48"/>
  <c r="H36" i="48"/>
  <c r="I36" i="48" s="1"/>
  <c r="M36" i="48"/>
  <c r="V36" i="48"/>
  <c r="X36" i="48"/>
  <c r="AE36" i="48"/>
  <c r="AM36" i="48"/>
  <c r="AN36" i="48" s="1"/>
  <c r="AQ36" i="48"/>
  <c r="AR36" i="48" s="1"/>
  <c r="AV36" i="48"/>
  <c r="H22" i="48"/>
  <c r="I22" i="48" s="1"/>
  <c r="M22" i="48"/>
  <c r="V22" i="48"/>
  <c r="Y22" i="48" s="1"/>
  <c r="X22" i="48"/>
  <c r="AE22" i="48"/>
  <c r="AM22" i="48"/>
  <c r="AN22" i="48" s="1"/>
  <c r="AQ22" i="48"/>
  <c r="AR22" i="48" s="1"/>
  <c r="AV22" i="48"/>
  <c r="H24" i="48"/>
  <c r="I24" i="48" s="1"/>
  <c r="M24" i="48"/>
  <c r="V24" i="48"/>
  <c r="X24" i="48"/>
  <c r="AE24" i="48"/>
  <c r="AM24" i="48"/>
  <c r="AN24" i="48" s="1"/>
  <c r="AQ24" i="48"/>
  <c r="AR24" i="48" s="1"/>
  <c r="AV24" i="48"/>
  <c r="H30" i="48"/>
  <c r="I30" i="48" s="1"/>
  <c r="M30" i="48"/>
  <c r="V30" i="48"/>
  <c r="X30" i="48"/>
  <c r="AE30" i="48"/>
  <c r="AM30" i="48"/>
  <c r="AN30" i="48" s="1"/>
  <c r="AQ30" i="48"/>
  <c r="AR30" i="48" s="1"/>
  <c r="AV30" i="48"/>
  <c r="H27" i="48"/>
  <c r="I27" i="48" s="1"/>
  <c r="M27" i="48"/>
  <c r="V27" i="48"/>
  <c r="Y27" i="48" s="1"/>
  <c r="X27" i="48"/>
  <c r="AE27" i="48"/>
  <c r="AM27" i="48"/>
  <c r="AN27" i="48" s="1"/>
  <c r="AQ27" i="48"/>
  <c r="AR27" i="48"/>
  <c r="AV27" i="48"/>
  <c r="H26" i="48"/>
  <c r="I26" i="48" s="1"/>
  <c r="M26" i="48"/>
  <c r="V26" i="48"/>
  <c r="X26" i="48"/>
  <c r="AE26" i="48"/>
  <c r="AM26" i="48"/>
  <c r="AN26" i="48" s="1"/>
  <c r="AQ26" i="48"/>
  <c r="AR26" i="48" s="1"/>
  <c r="AV26" i="48"/>
  <c r="H34" i="48"/>
  <c r="I34" i="48" s="1"/>
  <c r="M34" i="48"/>
  <c r="V34" i="48"/>
  <c r="X34" i="48"/>
  <c r="AE34" i="48"/>
  <c r="AM34" i="48"/>
  <c r="AN34" i="48" s="1"/>
  <c r="AQ34" i="48"/>
  <c r="AR34" i="48" s="1"/>
  <c r="AV34" i="48"/>
  <c r="H33" i="48"/>
  <c r="I33" i="48" s="1"/>
  <c r="M33" i="48"/>
  <c r="V33" i="48"/>
  <c r="X33" i="48"/>
  <c r="AE33" i="48"/>
  <c r="AM33" i="48"/>
  <c r="AN33" i="48" s="1"/>
  <c r="AQ33" i="48"/>
  <c r="AR33" i="48" s="1"/>
  <c r="AV33" i="48"/>
  <c r="H20" i="48"/>
  <c r="I20" i="48" s="1"/>
  <c r="M20" i="48"/>
  <c r="V20" i="48"/>
  <c r="X20" i="48"/>
  <c r="AE20" i="48"/>
  <c r="AM20" i="48"/>
  <c r="AN20" i="48" s="1"/>
  <c r="AQ20" i="48"/>
  <c r="AR20" i="48" s="1"/>
  <c r="AV20" i="48"/>
  <c r="H32" i="48"/>
  <c r="I32" i="48" s="1"/>
  <c r="M32" i="48"/>
  <c r="V32" i="48"/>
  <c r="X32" i="48"/>
  <c r="AE32" i="48"/>
  <c r="AM32" i="48"/>
  <c r="AN32" i="48" s="1"/>
  <c r="AQ32" i="48"/>
  <c r="AR32" i="48" s="1"/>
  <c r="AV32" i="48"/>
  <c r="H21" i="48"/>
  <c r="I21" i="48" s="1"/>
  <c r="M21" i="48"/>
  <c r="V21" i="48"/>
  <c r="X21" i="48"/>
  <c r="AE21" i="48"/>
  <c r="AM21" i="48"/>
  <c r="AN21" i="48" s="1"/>
  <c r="AQ21" i="48"/>
  <c r="AR21" i="48" s="1"/>
  <c r="AV21" i="48"/>
  <c r="N14" i="49"/>
  <c r="O44" i="49"/>
  <c r="AF14" i="49"/>
  <c r="AG21" i="49"/>
  <c r="AW14" i="49"/>
  <c r="H25" i="47"/>
  <c r="I25" i="47" s="1"/>
  <c r="M25" i="47"/>
  <c r="V25" i="47"/>
  <c r="X25" i="47"/>
  <c r="AE25" i="47"/>
  <c r="AM25" i="47"/>
  <c r="AN25" i="47" s="1"/>
  <c r="AQ25" i="47"/>
  <c r="AR25" i="47" s="1"/>
  <c r="AV25" i="47"/>
  <c r="H24" i="47"/>
  <c r="I24" i="47"/>
  <c r="M24" i="47"/>
  <c r="V24" i="47"/>
  <c r="X24" i="47"/>
  <c r="AE24" i="47"/>
  <c r="AM24" i="47"/>
  <c r="AN24" i="47"/>
  <c r="AQ24" i="47"/>
  <c r="AR24" i="47"/>
  <c r="AV24" i="47"/>
  <c r="AY24" i="47" s="1"/>
  <c r="H20" i="47"/>
  <c r="I20" i="47" s="1"/>
  <c r="M20" i="47"/>
  <c r="V20" i="47"/>
  <c r="X20" i="47"/>
  <c r="AE20" i="47"/>
  <c r="AM20" i="47"/>
  <c r="AN20" i="47" s="1"/>
  <c r="AQ20" i="47"/>
  <c r="AR20" i="47" s="1"/>
  <c r="AV20" i="47"/>
  <c r="H30" i="47"/>
  <c r="I30" i="47"/>
  <c r="M30" i="47"/>
  <c r="V30" i="47"/>
  <c r="Y30" i="47" s="1"/>
  <c r="X30" i="47"/>
  <c r="AE30" i="47"/>
  <c r="AM30" i="47"/>
  <c r="AN30" i="47"/>
  <c r="AQ30" i="47"/>
  <c r="AR30" i="47"/>
  <c r="AV30" i="47"/>
  <c r="H22" i="47"/>
  <c r="I22" i="47" s="1"/>
  <c r="M22" i="47"/>
  <c r="V22" i="47"/>
  <c r="X22" i="47"/>
  <c r="AE22" i="47"/>
  <c r="AM22" i="47"/>
  <c r="AN22" i="47"/>
  <c r="AQ22" i="47"/>
  <c r="AR22" i="47" s="1"/>
  <c r="AV22" i="47"/>
  <c r="H28" i="47"/>
  <c r="I28" i="47" s="1"/>
  <c r="M28" i="47"/>
  <c r="V28" i="47"/>
  <c r="X28" i="47"/>
  <c r="AE28" i="47"/>
  <c r="AM28" i="47"/>
  <c r="AN28" i="47" s="1"/>
  <c r="AQ28" i="47"/>
  <c r="AR28" i="47" s="1"/>
  <c r="AV28" i="47"/>
  <c r="H31" i="47"/>
  <c r="I31" i="47"/>
  <c r="M31" i="47"/>
  <c r="V31" i="47"/>
  <c r="X31" i="47"/>
  <c r="AE31" i="47"/>
  <c r="AM31" i="47"/>
  <c r="AN31" i="47"/>
  <c r="AQ31" i="47"/>
  <c r="AR31" i="47"/>
  <c r="AV31" i="47"/>
  <c r="H21" i="47"/>
  <c r="I21" i="47" s="1"/>
  <c r="M21" i="47"/>
  <c r="V21" i="47"/>
  <c r="X21" i="47"/>
  <c r="AE21" i="47"/>
  <c r="AM21" i="47"/>
  <c r="AN21" i="47" s="1"/>
  <c r="AQ21" i="47"/>
  <c r="AR21" i="47" s="1"/>
  <c r="AV21" i="47"/>
  <c r="H27" i="47"/>
  <c r="I27" i="47"/>
  <c r="M27" i="47"/>
  <c r="V27" i="47"/>
  <c r="Y27" i="47" s="1"/>
  <c r="X27" i="47"/>
  <c r="AE27" i="47"/>
  <c r="AM27" i="47"/>
  <c r="AN27" i="47"/>
  <c r="AQ27" i="47"/>
  <c r="AR27" i="47"/>
  <c r="AV27" i="47"/>
  <c r="H32" i="47"/>
  <c r="I32" i="47" s="1"/>
  <c r="M32" i="47"/>
  <c r="V32" i="47"/>
  <c r="X32" i="47"/>
  <c r="AE32" i="47"/>
  <c r="AM32" i="47"/>
  <c r="AN32" i="47" s="1"/>
  <c r="AQ32" i="47"/>
  <c r="AR32" i="47" s="1"/>
  <c r="AV32" i="47"/>
  <c r="H23" i="47"/>
  <c r="I23" i="47"/>
  <c r="M23" i="47"/>
  <c r="V23" i="47"/>
  <c r="X23" i="47"/>
  <c r="AE23" i="47"/>
  <c r="AM23" i="47"/>
  <c r="AN23" i="47"/>
  <c r="AQ23" i="47"/>
  <c r="AR23" i="47"/>
  <c r="AV23" i="47"/>
  <c r="H33" i="47"/>
  <c r="I33" i="47" s="1"/>
  <c r="M33" i="47"/>
  <c r="H26" i="47"/>
  <c r="I26" i="47"/>
  <c r="M26" i="47"/>
  <c r="V26" i="47"/>
  <c r="X26" i="47"/>
  <c r="AE26" i="47"/>
  <c r="AM26" i="47"/>
  <c r="AN26" i="47" s="1"/>
  <c r="AQ26" i="47"/>
  <c r="AR26" i="47" s="1"/>
  <c r="AV26" i="47"/>
  <c r="N14" i="45"/>
  <c r="AF14" i="45"/>
  <c r="AG31" i="45"/>
  <c r="AW14" i="45"/>
  <c r="AX31" i="45"/>
  <c r="AV35" i="45"/>
  <c r="V35" i="45"/>
  <c r="X35" i="45"/>
  <c r="Y35" i="45" s="1"/>
  <c r="AE35" i="45"/>
  <c r="AG35" i="45"/>
  <c r="M35" i="45"/>
  <c r="AV20" i="49"/>
  <c r="AQ20" i="49"/>
  <c r="AR20" i="49"/>
  <c r="AM20" i="49"/>
  <c r="AN20" i="49"/>
  <c r="AE20" i="49"/>
  <c r="X20" i="49"/>
  <c r="V20" i="49"/>
  <c r="M20" i="49"/>
  <c r="H20" i="49"/>
  <c r="I20" i="49"/>
  <c r="AQ35" i="48"/>
  <c r="AR35" i="48" s="1"/>
  <c r="AM35" i="48"/>
  <c r="AN35" i="48" s="1"/>
  <c r="X35" i="48"/>
  <c r="Y35" i="48" s="1"/>
  <c r="H35" i="48"/>
  <c r="I35" i="48" s="1"/>
  <c r="AW14" i="48"/>
  <c r="AX37" i="48" s="1"/>
  <c r="AF14" i="48"/>
  <c r="AG25" i="48"/>
  <c r="N14" i="48"/>
  <c r="O31" i="48"/>
  <c r="P31" i="48" s="1"/>
  <c r="AV29" i="47"/>
  <c r="AQ29" i="47"/>
  <c r="AR29" i="47" s="1"/>
  <c r="AM29" i="47"/>
  <c r="AN29" i="47" s="1"/>
  <c r="AE29" i="47"/>
  <c r="X29" i="47"/>
  <c r="V29" i="47"/>
  <c r="Y29" i="47" s="1"/>
  <c r="M29" i="47"/>
  <c r="H29" i="47"/>
  <c r="I29" i="47"/>
  <c r="AW14" i="47"/>
  <c r="AF14" i="47"/>
  <c r="N14" i="47"/>
  <c r="AQ35" i="45"/>
  <c r="AR35" i="45" s="1"/>
  <c r="AM35" i="45"/>
  <c r="AN35" i="45" s="1"/>
  <c r="H35" i="45"/>
  <c r="I35" i="45"/>
  <c r="Y41" i="45"/>
  <c r="Y33" i="48"/>
  <c r="Y24" i="47"/>
  <c r="Y28" i="45"/>
  <c r="Y22" i="45"/>
  <c r="Y30" i="45"/>
  <c r="Y29" i="45"/>
  <c r="Y23" i="45"/>
  <c r="Y24" i="45"/>
  <c r="Y27" i="45"/>
  <c r="Y26" i="45"/>
  <c r="Y32" i="48"/>
  <c r="Y20" i="49"/>
  <c r="Y31" i="49"/>
  <c r="Y25" i="48"/>
  <c r="Y34" i="48"/>
  <c r="Y38" i="48"/>
  <c r="Y37" i="48"/>
  <c r="O36" i="48"/>
  <c r="P36" i="48" s="1"/>
  <c r="O35" i="48"/>
  <c r="O32" i="48"/>
  <c r="O33" i="48"/>
  <c r="P33" i="48" s="1"/>
  <c r="Y23" i="48"/>
  <c r="O22" i="48"/>
  <c r="P22" i="48" s="1"/>
  <c r="O34" i="48"/>
  <c r="O20" i="48"/>
  <c r="O23" i="48"/>
  <c r="P23" i="48" s="1"/>
  <c r="AX28" i="48"/>
  <c r="AG29" i="48"/>
  <c r="AH29" i="48" s="1"/>
  <c r="AG39" i="48"/>
  <c r="AG31" i="48"/>
  <c r="AG30" i="48"/>
  <c r="AG28" i="48"/>
  <c r="AH28" i="48" s="1"/>
  <c r="AG21" i="48"/>
  <c r="AG32" i="48"/>
  <c r="AG24" i="48"/>
  <c r="AG22" i="48"/>
  <c r="AG27" i="48"/>
  <c r="AH27" i="48" s="1"/>
  <c r="AG20" i="48"/>
  <c r="AG36" i="48"/>
  <c r="AH36" i="48" s="1"/>
  <c r="O38" i="48"/>
  <c r="P38" i="48" s="1"/>
  <c r="O37" i="48"/>
  <c r="AG23" i="48"/>
  <c r="AH23" i="48" s="1"/>
  <c r="O26" i="48"/>
  <c r="P26" i="48" s="1"/>
  <c r="O27" i="48"/>
  <c r="AX23" i="48"/>
  <c r="O25" i="48"/>
  <c r="P25" i="48" s="1"/>
  <c r="O28" i="48"/>
  <c r="P28" i="48" s="1"/>
  <c r="AG38" i="48"/>
  <c r="AH38" i="48" s="1"/>
  <c r="AG37" i="48"/>
  <c r="AH37" i="48" s="1"/>
  <c r="O29" i="48"/>
  <c r="P29" i="48" s="1"/>
  <c r="O39" i="48"/>
  <c r="AG33" i="48"/>
  <c r="AG35" i="48"/>
  <c r="AH35" i="48" s="1"/>
  <c r="O21" i="48"/>
  <c r="P21" i="48" s="1"/>
  <c r="AG34" i="48"/>
  <c r="AH34" i="48" s="1"/>
  <c r="AG26" i="48"/>
  <c r="O30" i="48"/>
  <c r="P30" i="48" s="1"/>
  <c r="O24" i="48"/>
  <c r="P24" i="48" s="1"/>
  <c r="Y39" i="49"/>
  <c r="Y38" i="49"/>
  <c r="Y35" i="49"/>
  <c r="Y21" i="49"/>
  <c r="Y33" i="49"/>
  <c r="Y29" i="49"/>
  <c r="O30" i="49"/>
  <c r="P30" i="49"/>
  <c r="Y37" i="49"/>
  <c r="O41" i="49"/>
  <c r="P41" i="49"/>
  <c r="Y34" i="49"/>
  <c r="O23" i="49"/>
  <c r="P23" i="49" s="1"/>
  <c r="Y36" i="49"/>
  <c r="Y23" i="49"/>
  <c r="O33" i="49"/>
  <c r="P33" i="49" s="1"/>
  <c r="Y43" i="49"/>
  <c r="Y22" i="49"/>
  <c r="O20" i="49"/>
  <c r="P20" i="49"/>
  <c r="Y42" i="49"/>
  <c r="O26" i="49"/>
  <c r="P26" i="49"/>
  <c r="Y24" i="49"/>
  <c r="O37" i="49"/>
  <c r="P37" i="49"/>
  <c r="AG44" i="49"/>
  <c r="AH44" i="49"/>
  <c r="AX41" i="49"/>
  <c r="AY41" i="49" s="1"/>
  <c r="AX37" i="49"/>
  <c r="AY37" i="49"/>
  <c r="AX34" i="49"/>
  <c r="AY34" i="49" s="1"/>
  <c r="AX28" i="49"/>
  <c r="AY28" i="49" s="1"/>
  <c r="AX25" i="49"/>
  <c r="AY25" i="49" s="1"/>
  <c r="AG38" i="49"/>
  <c r="AH38" i="49" s="1"/>
  <c r="AG35" i="49"/>
  <c r="AH35" i="49"/>
  <c r="Y32" i="49"/>
  <c r="Y26" i="49"/>
  <c r="AG42" i="49"/>
  <c r="AH42" i="49" s="1"/>
  <c r="AG26" i="49"/>
  <c r="AH26" i="49"/>
  <c r="AX31" i="49"/>
  <c r="AY31" i="49"/>
  <c r="AX22" i="49"/>
  <c r="AY22" i="49" s="1"/>
  <c r="AG41" i="49"/>
  <c r="AH41" i="49" s="1"/>
  <c r="AG32" i="49"/>
  <c r="AH32" i="49"/>
  <c r="AG29" i="49"/>
  <c r="AH29" i="49"/>
  <c r="AG25" i="49"/>
  <c r="AH25" i="49" s="1"/>
  <c r="AG23" i="49"/>
  <c r="AH23" i="49" s="1"/>
  <c r="O40" i="49"/>
  <c r="P40" i="49" s="1"/>
  <c r="O36" i="49"/>
  <c r="P36" i="49"/>
  <c r="O29" i="49"/>
  <c r="P29" i="49" s="1"/>
  <c r="O25" i="49"/>
  <c r="P25" i="49" s="1"/>
  <c r="O22" i="49"/>
  <c r="P22" i="49"/>
  <c r="AX20" i="49"/>
  <c r="AY20" i="49" s="1"/>
  <c r="AX40" i="49"/>
  <c r="AX24" i="49"/>
  <c r="AG34" i="49"/>
  <c r="AH34" i="49"/>
  <c r="Y41" i="49"/>
  <c r="Y25" i="49"/>
  <c r="AH21" i="49"/>
  <c r="AG20" i="49"/>
  <c r="AH20" i="49"/>
  <c r="AX36" i="49"/>
  <c r="AY36" i="49"/>
  <c r="AX33" i="49"/>
  <c r="AY33" i="49"/>
  <c r="AX27" i="49"/>
  <c r="AY27" i="49" s="1"/>
  <c r="AX21" i="49"/>
  <c r="AY21" i="49" s="1"/>
  <c r="AG40" i="49"/>
  <c r="AH40" i="49" s="1"/>
  <c r="AG37" i="49"/>
  <c r="AH37" i="49"/>
  <c r="AG31" i="49"/>
  <c r="AH31" i="49" s="1"/>
  <c r="AG28" i="49"/>
  <c r="AH28" i="49" s="1"/>
  <c r="O43" i="49"/>
  <c r="P43" i="49" s="1"/>
  <c r="O39" i="49"/>
  <c r="P39" i="49"/>
  <c r="O35" i="49"/>
  <c r="P35" i="49" s="1"/>
  <c r="O32" i="49"/>
  <c r="P32" i="49" s="1"/>
  <c r="O28" i="49"/>
  <c r="P28" i="49" s="1"/>
  <c r="O24" i="49"/>
  <c r="P24" i="49"/>
  <c r="O21" i="49"/>
  <c r="P21" i="49" s="1"/>
  <c r="AX32" i="49"/>
  <c r="AY32" i="49" s="1"/>
  <c r="AX39" i="49"/>
  <c r="AY39" i="49" s="1"/>
  <c r="AG33" i="49"/>
  <c r="AH33" i="49"/>
  <c r="AG24" i="49"/>
  <c r="AH24" i="49" s="1"/>
  <c r="AG22" i="49"/>
  <c r="AH22" i="49" s="1"/>
  <c r="Y40" i="49"/>
  <c r="AX42" i="49"/>
  <c r="AY42" i="49" s="1"/>
  <c r="AX35" i="49"/>
  <c r="AY35" i="49"/>
  <c r="AG43" i="49"/>
  <c r="AH43" i="49" s="1"/>
  <c r="AG27" i="49"/>
  <c r="AH27" i="49" s="1"/>
  <c r="O42" i="49"/>
  <c r="P42" i="49" s="1"/>
  <c r="Q42" i="49" s="1"/>
  <c r="R42" i="49" s="1"/>
  <c r="O38" i="49"/>
  <c r="P38" i="49"/>
  <c r="O34" i="49"/>
  <c r="P34" i="49" s="1"/>
  <c r="O31" i="49"/>
  <c r="P31" i="49"/>
  <c r="O27" i="49"/>
  <c r="P27" i="49" s="1"/>
  <c r="AX44" i="49"/>
  <c r="AY44" i="49" s="1"/>
  <c r="AX38" i="49"/>
  <c r="AY38" i="49"/>
  <c r="AX29" i="49"/>
  <c r="AY29" i="49" s="1"/>
  <c r="AX26" i="49"/>
  <c r="AY26" i="49" s="1"/>
  <c r="AG39" i="49"/>
  <c r="AH39" i="49"/>
  <c r="AG36" i="49"/>
  <c r="AH36" i="49"/>
  <c r="AG30" i="49"/>
  <c r="AH30" i="49" s="1"/>
  <c r="AI30" i="49" s="1"/>
  <c r="AJ30" i="49" s="1"/>
  <c r="Y30" i="49"/>
  <c r="Y27" i="49"/>
  <c r="Y32" i="47"/>
  <c r="Y21" i="47"/>
  <c r="Y31" i="47"/>
  <c r="Y20" i="47"/>
  <c r="Y23" i="47"/>
  <c r="Y28" i="47"/>
  <c r="Y26" i="47"/>
  <c r="Y22" i="47"/>
  <c r="Y25" i="47"/>
  <c r="AX30" i="47"/>
  <c r="AY30" i="47"/>
  <c r="AX20" i="47"/>
  <c r="AY20" i="47"/>
  <c r="O21" i="47"/>
  <c r="P21" i="47" s="1"/>
  <c r="AG24" i="47"/>
  <c r="AH24" i="47"/>
  <c r="AG25" i="47"/>
  <c r="AH25" i="47"/>
  <c r="AX26" i="47"/>
  <c r="AY26" i="47" s="1"/>
  <c r="AG23" i="47"/>
  <c r="AH23" i="47"/>
  <c r="AX24" i="47"/>
  <c r="AX25" i="47"/>
  <c r="AY25" i="47" s="1"/>
  <c r="AX32" i="47"/>
  <c r="AY32" i="47"/>
  <c r="AX27" i="47"/>
  <c r="AY27" i="47"/>
  <c r="AG21" i="47"/>
  <c r="AH21" i="47"/>
  <c r="AG31" i="47"/>
  <c r="AH31" i="47" s="1"/>
  <c r="AX21" i="47"/>
  <c r="AY21" i="47"/>
  <c r="AX31" i="47"/>
  <c r="AY31" i="47"/>
  <c r="AG28" i="47"/>
  <c r="AH28" i="47" s="1"/>
  <c r="AG22" i="47"/>
  <c r="AH22" i="47"/>
  <c r="AX23" i="47"/>
  <c r="AY23" i="47"/>
  <c r="O26" i="47"/>
  <c r="P26" i="47" s="1"/>
  <c r="AX28" i="47"/>
  <c r="AY28" i="47"/>
  <c r="O23" i="47"/>
  <c r="P23" i="47" s="1"/>
  <c r="AG30" i="47"/>
  <c r="AH30" i="47"/>
  <c r="AH35" i="45"/>
  <c r="Y20" i="45"/>
  <c r="Y40" i="45"/>
  <c r="Y34" i="45"/>
  <c r="Y32" i="45"/>
  <c r="AH31" i="45"/>
  <c r="AG20" i="45"/>
  <c r="AH20" i="45" s="1"/>
  <c r="Y21" i="45"/>
  <c r="Y36" i="45"/>
  <c r="Y38" i="45"/>
  <c r="Y37" i="45"/>
  <c r="Y31" i="45"/>
  <c r="AX26" i="45"/>
  <c r="AY26" i="45" s="1"/>
  <c r="AX20" i="45"/>
  <c r="AY20" i="45" s="1"/>
  <c r="Y33" i="45"/>
  <c r="AX34" i="45"/>
  <c r="AY34" i="45" s="1"/>
  <c r="Y25" i="45"/>
  <c r="AG34" i="45"/>
  <c r="AH34" i="45" s="1"/>
  <c r="AG26" i="45"/>
  <c r="AH26" i="45" s="1"/>
  <c r="Y39" i="45"/>
  <c r="AY31" i="45"/>
  <c r="AX35" i="45"/>
  <c r="AY35" i="45" s="1"/>
  <c r="AX24" i="45"/>
  <c r="AY24" i="45" s="1"/>
  <c r="AX40" i="45"/>
  <c r="AY40" i="45" s="1"/>
  <c r="AX30" i="45"/>
  <c r="AY30" i="45"/>
  <c r="AG24" i="45"/>
  <c r="AH24" i="45" s="1"/>
  <c r="AG40" i="45"/>
  <c r="AH40" i="45" s="1"/>
  <c r="AG30" i="45"/>
  <c r="AH30" i="45" s="1"/>
  <c r="AX27" i="45"/>
  <c r="AY27" i="45" s="1"/>
  <c r="AX38" i="45"/>
  <c r="AY38" i="45"/>
  <c r="AX33" i="45"/>
  <c r="AY33" i="45" s="1"/>
  <c r="AG27" i="45"/>
  <c r="AH27" i="45" s="1"/>
  <c r="AG38" i="45"/>
  <c r="AH38" i="45" s="1"/>
  <c r="AG33" i="45"/>
  <c r="AH33" i="45"/>
  <c r="AX29" i="45"/>
  <c r="AY29" i="45" s="1"/>
  <c r="AX37" i="45"/>
  <c r="AY37" i="45"/>
  <c r="AG29" i="45"/>
  <c r="AH29" i="45" s="1"/>
  <c r="AG37" i="45"/>
  <c r="AH37" i="45" s="1"/>
  <c r="O21" i="45"/>
  <c r="P21" i="45" s="1"/>
  <c r="AX32" i="45"/>
  <c r="AY32" i="45" s="1"/>
  <c r="AX36" i="45"/>
  <c r="AY36" i="45" s="1"/>
  <c r="AG32" i="45"/>
  <c r="AH32" i="45"/>
  <c r="AG36" i="45"/>
  <c r="AH36" i="45" s="1"/>
  <c r="O28" i="45"/>
  <c r="P28" i="45" s="1"/>
  <c r="AX23" i="45"/>
  <c r="AY23" i="45"/>
  <c r="AX22" i="45"/>
  <c r="AY22" i="45" s="1"/>
  <c r="AG23" i="45"/>
  <c r="AH23" i="45" s="1"/>
  <c r="AG22" i="45"/>
  <c r="AH22" i="45" s="1"/>
  <c r="AG41" i="45"/>
  <c r="AH41" i="45"/>
  <c r="O33" i="45"/>
  <c r="P33" i="45" s="1"/>
  <c r="AX28" i="45"/>
  <c r="AY28" i="45" s="1"/>
  <c r="AX25" i="45"/>
  <c r="AY25" i="45"/>
  <c r="AG28" i="45"/>
  <c r="AH28" i="45"/>
  <c r="AG25" i="45"/>
  <c r="AH25" i="45"/>
  <c r="O24" i="45"/>
  <c r="P24" i="45" s="1"/>
  <c r="AX39" i="45"/>
  <c r="AY39" i="45"/>
  <c r="AX21" i="45"/>
  <c r="AY21" i="45" s="1"/>
  <c r="AG39" i="45"/>
  <c r="AH39" i="45"/>
  <c r="AG21" i="45"/>
  <c r="AH21" i="45"/>
  <c r="O30" i="45"/>
  <c r="P30" i="45" s="1"/>
  <c r="Z43" i="49"/>
  <c r="AA43" i="49" s="1"/>
  <c r="Z38" i="49"/>
  <c r="AA38" i="49" s="1"/>
  <c r="Z40" i="49"/>
  <c r="AA40" i="49" s="1"/>
  <c r="Z34" i="49"/>
  <c r="AA34" i="49" s="1"/>
  <c r="Z20" i="49"/>
  <c r="AA20" i="49" s="1"/>
  <c r="Z26" i="49"/>
  <c r="AA26" i="49"/>
  <c r="Z44" i="49"/>
  <c r="AA44" i="49" s="1"/>
  <c r="Z23" i="49"/>
  <c r="AA23" i="49" s="1"/>
  <c r="Z30" i="49"/>
  <c r="AA30" i="49" s="1"/>
  <c r="Z37" i="49"/>
  <c r="AA37" i="49" s="1"/>
  <c r="Z32" i="49"/>
  <c r="AA32" i="49" s="1"/>
  <c r="Z31" i="49"/>
  <c r="AA31" i="49"/>
  <c r="Z41" i="49"/>
  <c r="AA41" i="49" s="1"/>
  <c r="Z33" i="49"/>
  <c r="AA33" i="49" s="1"/>
  <c r="Z21" i="49"/>
  <c r="AA21" i="49" s="1"/>
  <c r="Z29" i="49"/>
  <c r="AA29" i="49"/>
  <c r="Z36" i="49"/>
  <c r="AA36" i="49" s="1"/>
  <c r="Z39" i="49"/>
  <c r="AA39" i="49" s="1"/>
  <c r="Z35" i="49"/>
  <c r="AA35" i="49" s="1"/>
  <c r="Z42" i="49"/>
  <c r="AA42" i="49"/>
  <c r="Z22" i="49"/>
  <c r="AA22" i="49" s="1"/>
  <c r="Z28" i="49"/>
  <c r="AA28" i="49" s="1"/>
  <c r="Z27" i="49"/>
  <c r="AA27" i="49" s="1"/>
  <c r="Q23" i="49"/>
  <c r="R23" i="49" s="1"/>
  <c r="Z28" i="45"/>
  <c r="AA28" i="45"/>
  <c r="Z33" i="45"/>
  <c r="AA33" i="45" s="1"/>
  <c r="Z39" i="45"/>
  <c r="AA39" i="45" s="1"/>
  <c r="Z34" i="45"/>
  <c r="AA34" i="45"/>
  <c r="Z27" i="45"/>
  <c r="AA27" i="45"/>
  <c r="Z36" i="45"/>
  <c r="AA36" i="45" s="1"/>
  <c r="Z26" i="45"/>
  <c r="AA26" i="45" s="1"/>
  <c r="Z23" i="45"/>
  <c r="AA23" i="45"/>
  <c r="Z21" i="45"/>
  <c r="AA21" i="45"/>
  <c r="Z38" i="45"/>
  <c r="AA38" i="45" s="1"/>
  <c r="Z40" i="45"/>
  <c r="AA40" i="45" s="1"/>
  <c r="Z29" i="45"/>
  <c r="AA29" i="45"/>
  <c r="Z25" i="45"/>
  <c r="AA25" i="45"/>
  <c r="Z37" i="45"/>
  <c r="AA37" i="45" s="1"/>
  <c r="Z20" i="45"/>
  <c r="AA20" i="45"/>
  <c r="Z32" i="45"/>
  <c r="AA32" i="45"/>
  <c r="Z24" i="45"/>
  <c r="AA24" i="45" s="1"/>
  <c r="Z41" i="45"/>
  <c r="AA41" i="45"/>
  <c r="Z22" i="45"/>
  <c r="AA22" i="45"/>
  <c r="Z35" i="45"/>
  <c r="AA35" i="45" s="1"/>
  <c r="Z30" i="45"/>
  <c r="AA30" i="45" s="1"/>
  <c r="Z31" i="45"/>
  <c r="AA31" i="45"/>
  <c r="AI27" i="45"/>
  <c r="AJ27" i="45" s="1"/>
  <c r="AZ23" i="45"/>
  <c r="BA23" i="45" s="1"/>
  <c r="AI38" i="45"/>
  <c r="AJ38" i="45" s="1"/>
  <c r="AI36" i="45"/>
  <c r="AJ36" i="45" s="1"/>
  <c r="AZ27" i="45"/>
  <c r="BA27" i="45" s="1"/>
  <c r="AI30" i="45"/>
  <c r="AJ30" i="45" s="1"/>
  <c r="AI40" i="45"/>
  <c r="AJ40" i="45" s="1"/>
  <c r="AI35" i="45"/>
  <c r="AJ35" i="45" s="1"/>
  <c r="AI20" i="45"/>
  <c r="AJ20" i="45" s="1"/>
  <c r="AZ34" i="45"/>
  <c r="BA34" i="45" s="1"/>
  <c r="Y31" i="48" l="1"/>
  <c r="Y20" i="48"/>
  <c r="AH31" i="48"/>
  <c r="AH21" i="48"/>
  <c r="AH30" i="48"/>
  <c r="Y24" i="48"/>
  <c r="Y39" i="48"/>
  <c r="AH39" i="48"/>
  <c r="Y26" i="48"/>
  <c r="AH24" i="48"/>
  <c r="AY28" i="48"/>
  <c r="P32" i="48"/>
  <c r="Y36" i="48"/>
  <c r="Y28" i="48"/>
  <c r="Y29" i="48"/>
  <c r="Y30" i="48"/>
  <c r="AY23" i="48"/>
  <c r="AH33" i="48"/>
  <c r="AY37" i="48"/>
  <c r="Y21" i="48"/>
  <c r="Z32" i="47"/>
  <c r="AA32" i="47" s="1"/>
  <c r="Z25" i="47"/>
  <c r="AA25" i="47" s="1"/>
  <c r="Z29" i="47"/>
  <c r="AA29" i="47" s="1"/>
  <c r="Z31" i="47"/>
  <c r="AA31" i="47" s="1"/>
  <c r="Z22" i="47"/>
  <c r="AA22" i="47" s="1"/>
  <c r="Z23" i="47"/>
  <c r="AA23" i="47" s="1"/>
  <c r="Z24" i="47"/>
  <c r="AA24" i="47" s="1"/>
  <c r="Z26" i="47"/>
  <c r="AA26" i="47" s="1"/>
  <c r="Z30" i="47"/>
  <c r="AA30" i="47" s="1"/>
  <c r="Z21" i="47"/>
  <c r="AA21" i="47" s="1"/>
  <c r="Z28" i="47"/>
  <c r="AA28" i="47" s="1"/>
  <c r="Z20" i="47"/>
  <c r="AA20" i="47" s="1"/>
  <c r="C35" i="49"/>
  <c r="Q31" i="49"/>
  <c r="R31" i="49" s="1"/>
  <c r="Q41" i="49"/>
  <c r="R41" i="49" s="1"/>
  <c r="Q30" i="49"/>
  <c r="R30" i="49" s="1"/>
  <c r="C30" i="49" s="1"/>
  <c r="Q44" i="49"/>
  <c r="R44" i="49" s="1"/>
  <c r="Q39" i="49"/>
  <c r="R39" i="49" s="1"/>
  <c r="Q37" i="49"/>
  <c r="R37" i="49" s="1"/>
  <c r="C37" i="49" s="1"/>
  <c r="Q29" i="49"/>
  <c r="R29" i="49" s="1"/>
  <c r="Q43" i="49"/>
  <c r="R43" i="49" s="1"/>
  <c r="Q26" i="49"/>
  <c r="R26" i="49" s="1"/>
  <c r="Q21" i="49"/>
  <c r="R21" i="49" s="1"/>
  <c r="C21" i="49" s="1"/>
  <c r="Q36" i="49"/>
  <c r="R36" i="49" s="1"/>
  <c r="C36" i="49" s="1"/>
  <c r="Q35" i="49"/>
  <c r="R35" i="49" s="1"/>
  <c r="Q34" i="49"/>
  <c r="R34" i="49" s="1"/>
  <c r="Q25" i="49"/>
  <c r="R25" i="49" s="1"/>
  <c r="Q32" i="49"/>
  <c r="R32" i="49" s="1"/>
  <c r="Q33" i="49"/>
  <c r="R33" i="49" s="1"/>
  <c r="C33" i="49" s="1"/>
  <c r="Q22" i="49"/>
  <c r="R22" i="49" s="1"/>
  <c r="Q24" i="49"/>
  <c r="R24" i="49" s="1"/>
  <c r="Q20" i="49"/>
  <c r="R20" i="49" s="1"/>
  <c r="AI28" i="49"/>
  <c r="AJ28" i="49" s="1"/>
  <c r="AI25" i="49"/>
  <c r="AJ25" i="49" s="1"/>
  <c r="AI34" i="49"/>
  <c r="AJ34" i="49" s="1"/>
  <c r="AI26" i="49"/>
  <c r="AJ26" i="49" s="1"/>
  <c r="AI23" i="49"/>
  <c r="AJ23" i="49" s="1"/>
  <c r="C23" i="49" s="1"/>
  <c r="AI35" i="49"/>
  <c r="AJ35" i="49" s="1"/>
  <c r="AI24" i="49"/>
  <c r="AJ24" i="49" s="1"/>
  <c r="AI38" i="49"/>
  <c r="AJ38" i="49" s="1"/>
  <c r="AI41" i="49"/>
  <c r="AJ41" i="49" s="1"/>
  <c r="AI31" i="49"/>
  <c r="AJ31" i="49" s="1"/>
  <c r="AI21" i="49"/>
  <c r="AJ21" i="49" s="1"/>
  <c r="AI40" i="49"/>
  <c r="AJ40" i="49" s="1"/>
  <c r="AI36" i="49"/>
  <c r="AJ36" i="49" s="1"/>
  <c r="AI39" i="49"/>
  <c r="AJ39" i="49" s="1"/>
  <c r="AI29" i="49"/>
  <c r="AJ29" i="49" s="1"/>
  <c r="AI33" i="49"/>
  <c r="AJ33" i="49" s="1"/>
  <c r="AI42" i="49"/>
  <c r="AJ42" i="49" s="1"/>
  <c r="C42" i="49" s="1"/>
  <c r="Q28" i="49"/>
  <c r="R28" i="49" s="1"/>
  <c r="C28" i="49" s="1"/>
  <c r="AI37" i="49"/>
  <c r="AJ37" i="49" s="1"/>
  <c r="Q27" i="49"/>
  <c r="R27" i="49" s="1"/>
  <c r="C27" i="49" s="1"/>
  <c r="AZ36" i="45"/>
  <c r="BA36" i="45" s="1"/>
  <c r="AZ29" i="45"/>
  <c r="BA29" i="45" s="1"/>
  <c r="AZ32" i="45"/>
  <c r="BA32" i="45" s="1"/>
  <c r="AZ20" i="45"/>
  <c r="BA20" i="45" s="1"/>
  <c r="AZ33" i="45"/>
  <c r="BA33" i="45" s="1"/>
  <c r="AZ22" i="45"/>
  <c r="BA22" i="45" s="1"/>
  <c r="AZ24" i="45"/>
  <c r="BA24" i="45" s="1"/>
  <c r="AZ37" i="45"/>
  <c r="BA37" i="45" s="1"/>
  <c r="AZ30" i="45"/>
  <c r="BA30" i="45" s="1"/>
  <c r="AZ40" i="45"/>
  <c r="BA40" i="45" s="1"/>
  <c r="AZ39" i="45"/>
  <c r="BA39" i="45" s="1"/>
  <c r="AZ35" i="45"/>
  <c r="BA35" i="45" s="1"/>
  <c r="AZ25" i="45"/>
  <c r="BA25" i="45" s="1"/>
  <c r="AZ28" i="45"/>
  <c r="BA28" i="45" s="1"/>
  <c r="AZ31" i="45"/>
  <c r="BA31" i="45" s="1"/>
  <c r="AZ21" i="45"/>
  <c r="BA21" i="45" s="1"/>
  <c r="AZ26" i="45"/>
  <c r="BA26" i="45" s="1"/>
  <c r="AZ38" i="45"/>
  <c r="BA38" i="45" s="1"/>
  <c r="AI27" i="49"/>
  <c r="AJ27" i="49" s="1"/>
  <c r="Z27" i="47"/>
  <c r="AA27" i="47" s="1"/>
  <c r="AI39" i="45"/>
  <c r="AJ39" i="45" s="1"/>
  <c r="AI31" i="45"/>
  <c r="AJ31" i="45" s="1"/>
  <c r="AI41" i="45"/>
  <c r="AJ41" i="45" s="1"/>
  <c r="AI23" i="45"/>
  <c r="AJ23" i="45" s="1"/>
  <c r="AI32" i="45"/>
  <c r="AJ32" i="45" s="1"/>
  <c r="AI22" i="45"/>
  <c r="AJ22" i="45" s="1"/>
  <c r="AI21" i="45"/>
  <c r="AJ21" i="45" s="1"/>
  <c r="AI28" i="45"/>
  <c r="AJ28" i="45" s="1"/>
  <c r="AI25" i="45"/>
  <c r="AJ25" i="45" s="1"/>
  <c r="AI37" i="45"/>
  <c r="AJ37" i="45" s="1"/>
  <c r="AI29" i="45"/>
  <c r="AJ29" i="45" s="1"/>
  <c r="AI24" i="45"/>
  <c r="AJ24" i="45" s="1"/>
  <c r="AI33" i="45"/>
  <c r="AJ33" i="45" s="1"/>
  <c r="AI26" i="45"/>
  <c r="AJ26" i="45" s="1"/>
  <c r="AI34" i="45"/>
  <c r="AJ34" i="45" s="1"/>
  <c r="AI43" i="49"/>
  <c r="AJ43" i="49" s="1"/>
  <c r="AI32" i="49"/>
  <c r="AJ32" i="49" s="1"/>
  <c r="AZ35" i="49"/>
  <c r="BA35" i="49" s="1"/>
  <c r="AI44" i="49"/>
  <c r="AJ44" i="49" s="1"/>
  <c r="Q40" i="49"/>
  <c r="R40" i="49" s="1"/>
  <c r="C40" i="49" s="1"/>
  <c r="O35" i="45"/>
  <c r="P35" i="45" s="1"/>
  <c r="Q35" i="45" s="1"/>
  <c r="R35" i="45" s="1"/>
  <c r="C35" i="45" s="1"/>
  <c r="O41" i="45"/>
  <c r="P41" i="45" s="1"/>
  <c r="O36" i="45"/>
  <c r="P36" i="45" s="1"/>
  <c r="O39" i="45"/>
  <c r="P39" i="45" s="1"/>
  <c r="O31" i="45"/>
  <c r="P31" i="45" s="1"/>
  <c r="O38" i="45"/>
  <c r="P38" i="45" s="1"/>
  <c r="O23" i="45"/>
  <c r="P23" i="45" s="1"/>
  <c r="O20" i="45"/>
  <c r="P20" i="45" s="1"/>
  <c r="O29" i="45"/>
  <c r="P29" i="45" s="1"/>
  <c r="Q29" i="45" s="1"/>
  <c r="R29" i="45" s="1"/>
  <c r="C29" i="45" s="1"/>
  <c r="O27" i="45"/>
  <c r="P27" i="45" s="1"/>
  <c r="O25" i="45"/>
  <c r="P25" i="45" s="1"/>
  <c r="O40" i="45"/>
  <c r="P40" i="45" s="1"/>
  <c r="O32" i="45"/>
  <c r="P32" i="45" s="1"/>
  <c r="O22" i="45"/>
  <c r="P22" i="45" s="1"/>
  <c r="O34" i="45"/>
  <c r="P34" i="45" s="1"/>
  <c r="O26" i="45"/>
  <c r="P26" i="45" s="1"/>
  <c r="O37" i="45"/>
  <c r="P37" i="45" s="1"/>
  <c r="Q37" i="45" s="1"/>
  <c r="R37" i="45" s="1"/>
  <c r="C37" i="45" s="1"/>
  <c r="Q38" i="49"/>
  <c r="R38" i="49" s="1"/>
  <c r="C38" i="49" s="1"/>
  <c r="Z24" i="49"/>
  <c r="AA24" i="49" s="1"/>
  <c r="Z25" i="49"/>
  <c r="AA25" i="49" s="1"/>
  <c r="AI20" i="49"/>
  <c r="AJ20" i="49" s="1"/>
  <c r="O25" i="47"/>
  <c r="P25" i="47" s="1"/>
  <c r="Q25" i="47" s="1"/>
  <c r="R25" i="47" s="1"/>
  <c r="O22" i="47"/>
  <c r="P22" i="47" s="1"/>
  <c r="O32" i="47"/>
  <c r="P32" i="47" s="1"/>
  <c r="O31" i="47"/>
  <c r="P31" i="47" s="1"/>
  <c r="O30" i="47"/>
  <c r="P30" i="47" s="1"/>
  <c r="O29" i="47"/>
  <c r="P29" i="47" s="1"/>
  <c r="O28" i="47"/>
  <c r="P28" i="47" s="1"/>
  <c r="O20" i="47"/>
  <c r="P20" i="47" s="1"/>
  <c r="O24" i="47"/>
  <c r="P24" i="47" s="1"/>
  <c r="Q24" i="47" s="1"/>
  <c r="R24" i="47" s="1"/>
  <c r="O33" i="47"/>
  <c r="P33" i="47" s="1"/>
  <c r="O27" i="47"/>
  <c r="P27" i="47" s="1"/>
  <c r="AH29" i="47"/>
  <c r="AI22" i="49"/>
  <c r="AJ22" i="49" s="1"/>
  <c r="AX31" i="48"/>
  <c r="AY31" i="48" s="1"/>
  <c r="AX34" i="48"/>
  <c r="AY34" i="48" s="1"/>
  <c r="AG26" i="47"/>
  <c r="AG20" i="47"/>
  <c r="AH20" i="47" s="1"/>
  <c r="AI28" i="47" s="1"/>
  <c r="AJ28" i="47" s="1"/>
  <c r="AH26" i="48"/>
  <c r="AX29" i="48"/>
  <c r="AY29" i="48" s="1"/>
  <c r="AX27" i="48"/>
  <c r="AY27" i="48" s="1"/>
  <c r="AX20" i="48"/>
  <c r="AY20" i="48" s="1"/>
  <c r="AX22" i="47"/>
  <c r="AY22" i="47" s="1"/>
  <c r="AZ27" i="47" s="1"/>
  <c r="BA27" i="47" s="1"/>
  <c r="AX29" i="47"/>
  <c r="AY29" i="47" s="1"/>
  <c r="AZ29" i="47" s="1"/>
  <c r="BA29" i="47" s="1"/>
  <c r="AG32" i="47"/>
  <c r="AH32" i="47" s="1"/>
  <c r="P20" i="48"/>
  <c r="AH22" i="48"/>
  <c r="P39" i="48"/>
  <c r="AX32" i="48"/>
  <c r="AY32" i="48" s="1"/>
  <c r="AX22" i="48"/>
  <c r="AY22" i="48" s="1"/>
  <c r="AX23" i="49"/>
  <c r="AY23" i="49" s="1"/>
  <c r="AZ36" i="49" s="1"/>
  <c r="BA36" i="49" s="1"/>
  <c r="AX30" i="49"/>
  <c r="AY30" i="49" s="1"/>
  <c r="AX43" i="49"/>
  <c r="AY43" i="49" s="1"/>
  <c r="P34" i="48"/>
  <c r="AX24" i="48"/>
  <c r="AY24" i="48" s="1"/>
  <c r="AX26" i="48"/>
  <c r="AY26" i="48" s="1"/>
  <c r="AX25" i="48"/>
  <c r="AY25" i="48" s="1"/>
  <c r="AH26" i="47"/>
  <c r="AH25" i="48"/>
  <c r="P35" i="48"/>
  <c r="AG27" i="47"/>
  <c r="AH27" i="47" s="1"/>
  <c r="AI27" i="47" s="1"/>
  <c r="AJ27" i="47" s="1"/>
  <c r="AX21" i="48"/>
  <c r="AY21" i="48" s="1"/>
  <c r="AX30" i="48"/>
  <c r="AY30" i="48" s="1"/>
  <c r="AX36" i="48"/>
  <c r="AY36" i="48" s="1"/>
  <c r="AX35" i="48"/>
  <c r="AY35" i="48" s="1"/>
  <c r="AH32" i="48"/>
  <c r="P27" i="48"/>
  <c r="P37" i="48"/>
  <c r="AY40" i="49"/>
  <c r="AY24" i="49"/>
  <c r="AZ24" i="49" s="1"/>
  <c r="BA24" i="49" s="1"/>
  <c r="AX33" i="48"/>
  <c r="AY33" i="48" s="1"/>
  <c r="AG29" i="47"/>
  <c r="AH20" i="48"/>
  <c r="Z35" i="48" l="1"/>
  <c r="AA35" i="48" s="1"/>
  <c r="AI36" i="48"/>
  <c r="AJ36" i="48" s="1"/>
  <c r="Z33" i="48"/>
  <c r="AA33" i="48" s="1"/>
  <c r="Z37" i="48"/>
  <c r="AA37" i="48" s="1"/>
  <c r="Z28" i="48"/>
  <c r="AA28" i="48" s="1"/>
  <c r="Z36" i="48"/>
  <c r="AA36" i="48" s="1"/>
  <c r="Z24" i="48"/>
  <c r="AA24" i="48" s="1"/>
  <c r="Z31" i="48"/>
  <c r="AA31" i="48" s="1"/>
  <c r="Z27" i="48"/>
  <c r="AA27" i="48" s="1"/>
  <c r="Z26" i="48"/>
  <c r="AA26" i="48" s="1"/>
  <c r="Z30" i="48"/>
  <c r="AA30" i="48" s="1"/>
  <c r="Z29" i="48"/>
  <c r="AA29" i="48" s="1"/>
  <c r="Z32" i="48"/>
  <c r="AA32" i="48" s="1"/>
  <c r="AI35" i="48"/>
  <c r="AJ35" i="48" s="1"/>
  <c r="Z20" i="48"/>
  <c r="AA20" i="48" s="1"/>
  <c r="Z21" i="48"/>
  <c r="AA21" i="48" s="1"/>
  <c r="Z34" i="48"/>
  <c r="AA34" i="48" s="1"/>
  <c r="Q30" i="48"/>
  <c r="R30" i="48" s="1"/>
  <c r="AI38" i="48"/>
  <c r="AJ38" i="48" s="1"/>
  <c r="AZ36" i="48"/>
  <c r="BA36" i="48" s="1"/>
  <c r="Z25" i="48"/>
  <c r="AA25" i="48" s="1"/>
  <c r="Z22" i="48"/>
  <c r="AA22" i="48" s="1"/>
  <c r="AI22" i="48"/>
  <c r="AJ22" i="48" s="1"/>
  <c r="AI26" i="48"/>
  <c r="AJ26" i="48" s="1"/>
  <c r="Q34" i="48"/>
  <c r="R34" i="48" s="1"/>
  <c r="Q20" i="48"/>
  <c r="R20" i="48" s="1"/>
  <c r="Z38" i="48"/>
  <c r="AA38" i="48" s="1"/>
  <c r="Z23" i="48"/>
  <c r="AA23" i="48" s="1"/>
  <c r="Z39" i="48"/>
  <c r="AA39" i="48" s="1"/>
  <c r="AZ28" i="48"/>
  <c r="BA28" i="48" s="1"/>
  <c r="AZ27" i="48"/>
  <c r="BA27" i="48" s="1"/>
  <c r="AZ21" i="48"/>
  <c r="BA21" i="48" s="1"/>
  <c r="AZ32" i="48"/>
  <c r="BA32" i="48" s="1"/>
  <c r="AZ30" i="48"/>
  <c r="BA30" i="48" s="1"/>
  <c r="AZ26" i="48"/>
  <c r="BA26" i="48" s="1"/>
  <c r="Q39" i="48"/>
  <c r="R39" i="48" s="1"/>
  <c r="AZ29" i="48"/>
  <c r="BA29" i="48" s="1"/>
  <c r="Q23" i="47"/>
  <c r="R23" i="47" s="1"/>
  <c r="Q26" i="47"/>
  <c r="R26" i="47" s="1"/>
  <c r="Q21" i="47"/>
  <c r="R21" i="47" s="1"/>
  <c r="Q20" i="47"/>
  <c r="R20" i="47" s="1"/>
  <c r="AI24" i="48"/>
  <c r="AJ24" i="48" s="1"/>
  <c r="AZ31" i="49"/>
  <c r="BA31" i="49" s="1"/>
  <c r="Q26" i="45"/>
  <c r="R26" i="45" s="1"/>
  <c r="C26" i="45" s="1"/>
  <c r="Q28" i="45"/>
  <c r="R28" i="45" s="1"/>
  <c r="C28" i="45" s="1"/>
  <c r="Q21" i="45"/>
  <c r="R21" i="45" s="1"/>
  <c r="C21" i="45" s="1"/>
  <c r="Q20" i="45"/>
  <c r="R20" i="45" s="1"/>
  <c r="C20" i="45" s="1"/>
  <c r="B29" i="45" s="1"/>
  <c r="Q24" i="45"/>
  <c r="R24" i="45" s="1"/>
  <c r="C24" i="45" s="1"/>
  <c r="Q33" i="45"/>
  <c r="R33" i="45" s="1"/>
  <c r="C33" i="45" s="1"/>
  <c r="Q30" i="45"/>
  <c r="R30" i="45" s="1"/>
  <c r="C30" i="45" s="1"/>
  <c r="C24" i="49"/>
  <c r="C41" i="49"/>
  <c r="AZ25" i="49"/>
  <c r="BA25" i="49" s="1"/>
  <c r="Q28" i="47"/>
  <c r="R28" i="47" s="1"/>
  <c r="AI23" i="48"/>
  <c r="AJ23" i="48" s="1"/>
  <c r="Q34" i="45"/>
  <c r="R34" i="45" s="1"/>
  <c r="C34" i="45" s="1"/>
  <c r="Q23" i="45"/>
  <c r="R23" i="45" s="1"/>
  <c r="C23" i="45" s="1"/>
  <c r="C22" i="49"/>
  <c r="C26" i="49"/>
  <c r="C31" i="49"/>
  <c r="C20" i="49"/>
  <c r="B23" i="49" s="1"/>
  <c r="AZ24" i="48"/>
  <c r="BA24" i="48" s="1"/>
  <c r="Q22" i="45"/>
  <c r="R22" i="45" s="1"/>
  <c r="C22" i="45" s="1"/>
  <c r="C43" i="49"/>
  <c r="AZ37" i="49"/>
  <c r="BA37" i="49" s="1"/>
  <c r="AZ40" i="49"/>
  <c r="BA40" i="49" s="1"/>
  <c r="AI25" i="47"/>
  <c r="AJ25" i="47" s="1"/>
  <c r="C25" i="47" s="1"/>
  <c r="AI24" i="47"/>
  <c r="AJ24" i="47" s="1"/>
  <c r="AI21" i="47"/>
  <c r="AJ21" i="47" s="1"/>
  <c r="AI31" i="47"/>
  <c r="AJ31" i="47" s="1"/>
  <c r="AI30" i="47"/>
  <c r="AJ30" i="47" s="1"/>
  <c r="AI20" i="47"/>
  <c r="AJ20" i="47" s="1"/>
  <c r="AI22" i="47"/>
  <c r="AJ22" i="47" s="1"/>
  <c r="AI23" i="47"/>
  <c r="AJ23" i="47" s="1"/>
  <c r="AZ33" i="49"/>
  <c r="BA33" i="49" s="1"/>
  <c r="AI21" i="48"/>
  <c r="AJ21" i="48" s="1"/>
  <c r="AI34" i="48"/>
  <c r="AJ34" i="48" s="1"/>
  <c r="Q38" i="45"/>
  <c r="R38" i="45" s="1"/>
  <c r="C38" i="45" s="1"/>
  <c r="Q37" i="48"/>
  <c r="R37" i="48" s="1"/>
  <c r="Q22" i="48"/>
  <c r="R22" i="48" s="1"/>
  <c r="Q26" i="48"/>
  <c r="R26" i="48" s="1"/>
  <c r="Q23" i="48"/>
  <c r="R23" i="48" s="1"/>
  <c r="Q33" i="48"/>
  <c r="R33" i="48" s="1"/>
  <c r="Q35" i="48"/>
  <c r="R35" i="48" s="1"/>
  <c r="Q36" i="48"/>
  <c r="R36" i="48" s="1"/>
  <c r="Q38" i="48"/>
  <c r="R38" i="48" s="1"/>
  <c r="Q31" i="48"/>
  <c r="R31" i="48" s="1"/>
  <c r="Q24" i="48"/>
  <c r="R24" i="48" s="1"/>
  <c r="Q25" i="48"/>
  <c r="R25" i="48" s="1"/>
  <c r="Q29" i="48"/>
  <c r="R29" i="48" s="1"/>
  <c r="AZ43" i="49"/>
  <c r="BA43" i="49" s="1"/>
  <c r="AI32" i="47"/>
  <c r="AJ32" i="47" s="1"/>
  <c r="AZ37" i="48"/>
  <c r="BA37" i="48" s="1"/>
  <c r="Q30" i="47"/>
  <c r="R30" i="47" s="1"/>
  <c r="AI37" i="48"/>
  <c r="AJ37" i="48" s="1"/>
  <c r="Q32" i="45"/>
  <c r="R32" i="45" s="1"/>
  <c r="C32" i="45" s="1"/>
  <c r="Q31" i="45"/>
  <c r="R31" i="45" s="1"/>
  <c r="C31" i="45" s="1"/>
  <c r="AI27" i="48"/>
  <c r="AJ27" i="48" s="1"/>
  <c r="C32" i="49"/>
  <c r="C29" i="49"/>
  <c r="AI20" i="48"/>
  <c r="AJ20" i="48" s="1"/>
  <c r="AZ30" i="49"/>
  <c r="BA30" i="49" s="1"/>
  <c r="Q28" i="48"/>
  <c r="R28" i="48" s="1"/>
  <c r="Q40" i="45"/>
  <c r="R40" i="45" s="1"/>
  <c r="C40" i="45" s="1"/>
  <c r="Q39" i="45"/>
  <c r="R39" i="45" s="1"/>
  <c r="C39" i="45" s="1"/>
  <c r="C25" i="49"/>
  <c r="Q27" i="48"/>
  <c r="R27" i="48" s="1"/>
  <c r="Q31" i="47"/>
  <c r="R31" i="47" s="1"/>
  <c r="AI32" i="48"/>
  <c r="AJ32" i="48" s="1"/>
  <c r="AZ22" i="49"/>
  <c r="BA22" i="49" s="1"/>
  <c r="AZ42" i="49"/>
  <c r="BA42" i="49" s="1"/>
  <c r="AZ38" i="49"/>
  <c r="BA38" i="49" s="1"/>
  <c r="AZ34" i="49"/>
  <c r="BA34" i="49" s="1"/>
  <c r="AZ27" i="49"/>
  <c r="BA27" i="49" s="1"/>
  <c r="AZ41" i="49"/>
  <c r="BA41" i="49" s="1"/>
  <c r="AZ44" i="49"/>
  <c r="BA44" i="49" s="1"/>
  <c r="AZ32" i="49"/>
  <c r="BA32" i="49" s="1"/>
  <c r="AZ21" i="49"/>
  <c r="BA21" i="49" s="1"/>
  <c r="AZ39" i="49"/>
  <c r="BA39" i="49" s="1"/>
  <c r="AZ20" i="49"/>
  <c r="BA20" i="49" s="1"/>
  <c r="AZ23" i="49"/>
  <c r="BA23" i="49" s="1"/>
  <c r="AZ29" i="49"/>
  <c r="BA29" i="49" s="1"/>
  <c r="AZ28" i="49"/>
  <c r="BA28" i="49" s="1"/>
  <c r="AZ22" i="47"/>
  <c r="BA22" i="47" s="1"/>
  <c r="AZ21" i="47"/>
  <c r="BA21" i="47" s="1"/>
  <c r="AZ28" i="47"/>
  <c r="BA28" i="47" s="1"/>
  <c r="AZ26" i="47"/>
  <c r="BA26" i="47" s="1"/>
  <c r="AZ24" i="47"/>
  <c r="BA24" i="47" s="1"/>
  <c r="C24" i="47" s="1"/>
  <c r="AZ25" i="47"/>
  <c r="BA25" i="47" s="1"/>
  <c r="AZ30" i="47"/>
  <c r="BA30" i="47" s="1"/>
  <c r="AZ32" i="47"/>
  <c r="BA32" i="47" s="1"/>
  <c r="AZ23" i="47"/>
  <c r="BA23" i="47" s="1"/>
  <c r="AZ20" i="47"/>
  <c r="BA20" i="47" s="1"/>
  <c r="AZ31" i="48"/>
  <c r="BA31" i="48" s="1"/>
  <c r="Q27" i="47"/>
  <c r="R27" i="47" s="1"/>
  <c r="C27" i="47" s="1"/>
  <c r="Q32" i="47"/>
  <c r="R32" i="47" s="1"/>
  <c r="AI30" i="48"/>
  <c r="AJ30" i="48" s="1"/>
  <c r="Q21" i="48"/>
  <c r="R21" i="48" s="1"/>
  <c r="AZ26" i="49"/>
  <c r="BA26" i="49" s="1"/>
  <c r="Q25" i="45"/>
  <c r="R25" i="45" s="1"/>
  <c r="C25" i="45" s="1"/>
  <c r="Q36" i="45"/>
  <c r="R36" i="45" s="1"/>
  <c r="C36" i="45" s="1"/>
  <c r="C34" i="49"/>
  <c r="C39" i="49"/>
  <c r="Q32" i="48"/>
  <c r="R32" i="48" s="1"/>
  <c r="AZ25" i="48"/>
  <c r="BA25" i="48" s="1"/>
  <c r="B30" i="49"/>
  <c r="Q29" i="47"/>
  <c r="R29" i="47" s="1"/>
  <c r="AI25" i="48"/>
  <c r="AJ25" i="48" s="1"/>
  <c r="AZ34" i="48"/>
  <c r="BA34" i="48" s="1"/>
  <c r="C34" i="48" s="1"/>
  <c r="AI29" i="47"/>
  <c r="AJ29" i="47" s="1"/>
  <c r="AI39" i="48"/>
  <c r="AJ39" i="48" s="1"/>
  <c r="AZ20" i="48"/>
  <c r="BA20" i="48" s="1"/>
  <c r="AZ33" i="48"/>
  <c r="BA33" i="48" s="1"/>
  <c r="AZ35" i="48"/>
  <c r="BA35" i="48" s="1"/>
  <c r="AZ23" i="48"/>
  <c r="BA23" i="48" s="1"/>
  <c r="AI26" i="47"/>
  <c r="AJ26" i="47" s="1"/>
  <c r="AZ22" i="48"/>
  <c r="BA22" i="48" s="1"/>
  <c r="Q33" i="47"/>
  <c r="R33" i="47" s="1"/>
  <c r="C33" i="47" s="1"/>
  <c r="Q22" i="47"/>
  <c r="R22" i="47" s="1"/>
  <c r="C22" i="47" s="1"/>
  <c r="AI28" i="48"/>
  <c r="AJ28" i="48" s="1"/>
  <c r="AI29" i="48"/>
  <c r="AJ29" i="48" s="1"/>
  <c r="AI33" i="48"/>
  <c r="AJ33" i="48" s="1"/>
  <c r="Q27" i="45"/>
  <c r="R27" i="45" s="1"/>
  <c r="C27" i="45" s="1"/>
  <c r="Q41" i="45"/>
  <c r="R41" i="45" s="1"/>
  <c r="C41" i="45" s="1"/>
  <c r="B41" i="45" s="1"/>
  <c r="AI31" i="48"/>
  <c r="AJ31" i="48" s="1"/>
  <c r="C44" i="49"/>
  <c r="B44" i="49" s="1"/>
  <c r="AZ31" i="47"/>
  <c r="BA31" i="47" s="1"/>
  <c r="C24" i="48" l="1"/>
  <c r="C36" i="48"/>
  <c r="C27" i="48"/>
  <c r="C30" i="48"/>
  <c r="C26" i="48"/>
  <c r="C20" i="48"/>
  <c r="C21" i="48"/>
  <c r="C32" i="48"/>
  <c r="C22" i="48"/>
  <c r="C31" i="48"/>
  <c r="C38" i="48"/>
  <c r="C35" i="48"/>
  <c r="C23" i="48"/>
  <c r="B32" i="45"/>
  <c r="B31" i="49"/>
  <c r="C28" i="47"/>
  <c r="B24" i="45"/>
  <c r="C21" i="47"/>
  <c r="B42" i="49"/>
  <c r="C37" i="48"/>
  <c r="B26" i="49"/>
  <c r="B20" i="45"/>
  <c r="C26" i="47"/>
  <c r="B25" i="49"/>
  <c r="B35" i="49"/>
  <c r="C30" i="47"/>
  <c r="B38" i="45"/>
  <c r="B43" i="49"/>
  <c r="B22" i="49"/>
  <c r="B35" i="45"/>
  <c r="B21" i="45"/>
  <c r="C23" i="47"/>
  <c r="C32" i="47"/>
  <c r="B32" i="47" s="1"/>
  <c r="B28" i="49"/>
  <c r="B33" i="49"/>
  <c r="B27" i="49"/>
  <c r="B41" i="49"/>
  <c r="B28" i="45"/>
  <c r="B37" i="49"/>
  <c r="B39" i="45"/>
  <c r="B29" i="49"/>
  <c r="B22" i="45"/>
  <c r="B40" i="49"/>
  <c r="B21" i="49"/>
  <c r="B26" i="45"/>
  <c r="C39" i="48"/>
  <c r="B39" i="49"/>
  <c r="B34" i="49"/>
  <c r="B40" i="45"/>
  <c r="B32" i="49"/>
  <c r="C33" i="48"/>
  <c r="B23" i="45"/>
  <c r="B24" i="49"/>
  <c r="B36" i="45"/>
  <c r="B38" i="49"/>
  <c r="C29" i="48"/>
  <c r="B20" i="49"/>
  <c r="B34" i="45"/>
  <c r="B30" i="45"/>
  <c r="B37" i="45"/>
  <c r="B27" i="45"/>
  <c r="C29" i="47"/>
  <c r="B25" i="45"/>
  <c r="C31" i="47"/>
  <c r="C28" i="48"/>
  <c r="B31" i="45"/>
  <c r="C25" i="48"/>
  <c r="B36" i="49"/>
  <c r="B33" i="45"/>
  <c r="C20" i="47"/>
  <c r="B22" i="47" s="1"/>
  <c r="B25" i="48" l="1"/>
  <c r="B36" i="48"/>
  <c r="B27" i="47"/>
  <c r="B33" i="48"/>
  <c r="B32" i="48"/>
  <c r="B38" i="48"/>
  <c r="B31" i="48"/>
  <c r="B24" i="48"/>
  <c r="B28" i="48"/>
  <c r="B30" i="47"/>
  <c r="B20" i="48"/>
  <c r="B23" i="47"/>
  <c r="B20" i="47"/>
  <c r="B29" i="48"/>
  <c r="B21" i="47"/>
  <c r="B34" i="48"/>
  <c r="B37" i="48"/>
  <c r="B23" i="48"/>
  <c r="B35" i="48"/>
  <c r="B26" i="47"/>
  <c r="B30" i="48"/>
  <c r="B31" i="47"/>
  <c r="B28" i="47"/>
  <c r="B25" i="47"/>
  <c r="B39" i="48"/>
  <c r="B22" i="48"/>
  <c r="B29" i="47"/>
  <c r="B33" i="47"/>
  <c r="B26" i="48"/>
  <c r="B21" i="48"/>
  <c r="B24" i="47"/>
</calcChain>
</file>

<file path=xl/sharedStrings.xml><?xml version="1.0" encoding="utf-8"?>
<sst xmlns="http://schemas.openxmlformats.org/spreadsheetml/2006/main" count="368" uniqueCount="127">
  <si>
    <t>100-бальная система</t>
  </si>
  <si>
    <t>место</t>
  </si>
  <si>
    <t>баллы</t>
  </si>
  <si>
    <t>Итоговый результат</t>
  </si>
  <si>
    <t>Задание 3
100 баллов</t>
  </si>
  <si>
    <t>Итоговое место</t>
  </si>
  <si>
    <t>Сумма баллов</t>
  </si>
  <si>
    <t>ФИО</t>
  </si>
  <si>
    <t>Мин</t>
  </si>
  <si>
    <t>Сек</t>
  </si>
  <si>
    <t>Время</t>
  </si>
  <si>
    <t>Место</t>
  </si>
  <si>
    <t>Баллы</t>
  </si>
  <si>
    <t>Повторения</t>
  </si>
  <si>
    <t>Штраф</t>
  </si>
  <si>
    <t>Общероссийская физкультурно-спортивная общественная организация</t>
  </si>
  <si>
    <t>«Федерация функционального многоборья»</t>
  </si>
  <si>
    <t>105122, г. Москва, Сиреневый бульвар, д. 4, тел: 8-495-660-33-94, 8-499-401-02-37</t>
  </si>
  <si>
    <t>Итоговый протокол</t>
  </si>
  <si>
    <t>Главный судья______________ Смирнов А.А.</t>
  </si>
  <si>
    <t>Главный секретарь_________ Комарова М.Г.</t>
  </si>
  <si>
    <t>Задание 1.2
100 баллов</t>
  </si>
  <si>
    <t>Задание 1.1
100 баллов</t>
  </si>
  <si>
    <t>Весовая категория до 85 кг</t>
  </si>
  <si>
    <t>Весовая категория 85+ кг</t>
  </si>
  <si>
    <t>10 минут</t>
  </si>
  <si>
    <r>
      <t>ОГРН 1127799008754, ИНН</t>
    </r>
    <r>
      <rPr>
        <b/>
        <sz val="12"/>
        <rFont val="Times New Roman"/>
        <family val="1"/>
        <charset val="204"/>
      </rPr>
      <t>/</t>
    </r>
    <r>
      <rPr>
        <sz val="12"/>
        <rFont val="Times New Roman"/>
        <family val="1"/>
        <charset val="204"/>
      </rPr>
      <t>КПП 7719289698</t>
    </r>
    <r>
      <rPr>
        <b/>
        <sz val="12"/>
        <rFont val="Times New Roman"/>
        <family val="1"/>
        <charset val="204"/>
      </rPr>
      <t>/</t>
    </r>
    <r>
      <rPr>
        <sz val="12"/>
        <rFont val="Times New Roman"/>
        <family val="1"/>
        <charset val="204"/>
      </rPr>
      <t>771901001</t>
    </r>
  </si>
  <si>
    <t>16 - 18 июля 2021 года</t>
  </si>
  <si>
    <t>Первенство России по функциональному многоборью</t>
  </si>
  <si>
    <t>Вес</t>
  </si>
  <si>
    <t>3 минуты</t>
  </si>
  <si>
    <t>Задание 2.1
100 баллов</t>
  </si>
  <si>
    <t>Задание 2.2
100 баллов</t>
  </si>
  <si>
    <t>2 минуты</t>
  </si>
  <si>
    <t>Задание 4.1
100 баллов</t>
  </si>
  <si>
    <t>Задание 4.2
100 баллов</t>
  </si>
  <si>
    <t>7 минут</t>
  </si>
  <si>
    <t>Весовая категория до 63 кг</t>
  </si>
  <si>
    <t>Весовая категория 63+ кг</t>
  </si>
  <si>
    <t>Женщины
21+ (до 63 кг)</t>
  </si>
  <si>
    <t>Женщины 21+</t>
  </si>
  <si>
    <t>Женщины
21+ (63+ кг)</t>
  </si>
  <si>
    <t>Мужчины
21+ (85+ кг)</t>
  </si>
  <si>
    <t>Мужчины 21+</t>
  </si>
  <si>
    <t>Мужчины
21+ (до 85 кг)</t>
  </si>
  <si>
    <t>Антакова Екатерина</t>
  </si>
  <si>
    <t>Веселова Светлана</t>
  </si>
  <si>
    <t>Зубалова Элина</t>
  </si>
  <si>
    <t>Иванова Евгения</t>
  </si>
  <si>
    <t>Калита Татьяна</t>
  </si>
  <si>
    <t>Каракай Анна</t>
  </si>
  <si>
    <t>Кондакова Анастасия</t>
  </si>
  <si>
    <t>Лукина Дарья</t>
  </si>
  <si>
    <t>Михайлова Юлия</t>
  </si>
  <si>
    <t>Нам Мария</t>
  </si>
  <si>
    <t>Полякова Валерия</t>
  </si>
  <si>
    <t>Родина Анастасия</t>
  </si>
  <si>
    <t>Рыбалкина Ангелина</t>
  </si>
  <si>
    <t>Сахарова Елена</t>
  </si>
  <si>
    <t>Свиранская Юлия</t>
  </si>
  <si>
    <t>Твердохлеб Светлана</t>
  </si>
  <si>
    <t>Тишина Варвара</t>
  </si>
  <si>
    <t>Фролова Надежда</t>
  </si>
  <si>
    <t>Хасанова Диана</t>
  </si>
  <si>
    <t>Чигарева Алёна</t>
  </si>
  <si>
    <t>Юленкова Елизавета</t>
  </si>
  <si>
    <t>Яковлева Ксения</t>
  </si>
  <si>
    <t>Алимова Любовь</t>
  </si>
  <si>
    <t>Бадаева Мария</t>
  </si>
  <si>
    <t>Барышникова Дарья</t>
  </si>
  <si>
    <t>Додонова Анастасия</t>
  </si>
  <si>
    <t>Комарова Кристина</t>
  </si>
  <si>
    <t>Копейко Ольга</t>
  </si>
  <si>
    <t>Косыгина-Казюка Анастасия</t>
  </si>
  <si>
    <t>Кучко Мария</t>
  </si>
  <si>
    <t>Плеханова Анастасия</t>
  </si>
  <si>
    <t>Потапова Наталья</t>
  </si>
  <si>
    <t>Родина Екатерина</t>
  </si>
  <si>
    <t>Смирнова Анастасия</t>
  </si>
  <si>
    <t>Третьякова Алиса</t>
  </si>
  <si>
    <t>Туркова Анастасия</t>
  </si>
  <si>
    <t>Баландин Виталий</t>
  </si>
  <si>
    <t>Гейгер Юрий</t>
  </si>
  <si>
    <t>Гормашов Павел</t>
  </si>
  <si>
    <t>Дегавцов Максим</t>
  </si>
  <si>
    <t>Дубов Сергей</t>
  </si>
  <si>
    <t>Елизаров Игорь</t>
  </si>
  <si>
    <t>Ермолаев Даниил</t>
  </si>
  <si>
    <t>Жарич Максим</t>
  </si>
  <si>
    <t>Зуев Игорь</t>
  </si>
  <si>
    <t>Константинюк Максим</t>
  </si>
  <si>
    <t>Коробков Артём</t>
  </si>
  <si>
    <t>Куимов Павел</t>
  </si>
  <si>
    <t>Куперцев Игорь</t>
  </si>
  <si>
    <t>Лебедев Александр</t>
  </si>
  <si>
    <t>Макарычев Александр</t>
  </si>
  <si>
    <t>Макуров Виктор</t>
  </si>
  <si>
    <t>Нестеров Артём</t>
  </si>
  <si>
    <t>Николаев Артём</t>
  </si>
  <si>
    <t>Олонцев Дмитрий</t>
  </si>
  <si>
    <t>Редькин Дмитрий</t>
  </si>
  <si>
    <t>Синицын Игорь</t>
  </si>
  <si>
    <t>Федотов Андрей</t>
  </si>
  <si>
    <t>Филимонов Яков</t>
  </si>
  <si>
    <t>Филиппов Денис</t>
  </si>
  <si>
    <t>Холобурдин Александр</t>
  </si>
  <si>
    <t>dns</t>
  </si>
  <si>
    <t>Аваков Эдуард</t>
  </si>
  <si>
    <t>Апрельский Артём</t>
  </si>
  <si>
    <t>Берсанов Рустам</t>
  </si>
  <si>
    <t>Гриценко Сергей</t>
  </si>
  <si>
    <t>Казымов Тогрул</t>
  </si>
  <si>
    <t>Кириогло Пётр</t>
  </si>
  <si>
    <t>Кистрин Никита</t>
  </si>
  <si>
    <t>Костров Александр</t>
  </si>
  <si>
    <t>Кулиев Ильяс</t>
  </si>
  <si>
    <t>Макаревич Дмитрий</t>
  </si>
  <si>
    <t>Мифтахов Руслан</t>
  </si>
  <si>
    <t>Морозов Виталий</t>
  </si>
  <si>
    <t>Савельев Максим</t>
  </si>
  <si>
    <t>Салманов Александр</t>
  </si>
  <si>
    <t>Салмин Никита</t>
  </si>
  <si>
    <t>Специальный Денис</t>
  </si>
  <si>
    <t>Ушатов Роман</t>
  </si>
  <si>
    <t>Хренников Роман</t>
  </si>
  <si>
    <t>Чикин Павел</t>
  </si>
  <si>
    <t>Шакиров Марсель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</si>
</sst>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9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i/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Calibri"/>
      <family val="2"/>
      <charset val="204"/>
    </font>
    <font>
      <i/>
      <sz val="10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1"/>
      <name val="Calibri"/>
      <family val="2"/>
      <charset val="204"/>
    </font>
    <font>
      <sz val="9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9CC2E5"/>
        <bgColor rgb="FF9CC2E5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3"/>
    <xf numFmtId="0" fontId="8" fillId="0" borderId="3"/>
  </cellStyleXfs>
  <cellXfs count="52">
    <xf numFmtId="0" fontId="0" fillId="0" borderId="0" xfId="0" applyFont="1" applyAlignment="1"/>
    <xf numFmtId="0" fontId="0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4" xfId="0" applyBorder="1"/>
    <xf numFmtId="0" fontId="3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0" xfId="0" applyFont="1" applyAlignment="1"/>
    <xf numFmtId="0" fontId="12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/>
    </xf>
    <xf numFmtId="0" fontId="16" fillId="0" borderId="0" xfId="0" applyFont="1" applyAlignment="1"/>
    <xf numFmtId="0" fontId="17" fillId="0" borderId="0" xfId="0" applyFont="1" applyAlignment="1"/>
    <xf numFmtId="0" fontId="0" fillId="0" borderId="0" xfId="0"/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8" borderId="4" xfId="0" applyFont="1" applyFill="1" applyBorder="1"/>
    <xf numFmtId="0" fontId="0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5" borderId="4" xfId="2" applyFont="1" applyFill="1" applyBorder="1" applyAlignment="1">
      <alignment horizontal="center" vertical="center" wrapText="1"/>
    </xf>
    <xf numFmtId="0" fontId="1" fillId="0" borderId="4" xfId="2" applyFont="1" applyBorder="1"/>
    <xf numFmtId="0" fontId="1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"/>
  <sheetViews>
    <sheetView workbookViewId="0">
      <selection activeCell="D29" sqref="D29"/>
    </sheetView>
  </sheetViews>
  <sheetFormatPr defaultColWidth="14.44140625" defaultRowHeight="15" customHeight="1" x14ac:dyDescent="0.3"/>
  <cols>
    <col min="1" max="9" width="8.6640625" customWidth="1"/>
  </cols>
  <sheetData>
    <row r="1" spans="1:2" ht="14.4" x14ac:dyDescent="0.3">
      <c r="A1" s="35" t="s">
        <v>0</v>
      </c>
      <c r="B1" s="36"/>
    </row>
    <row r="2" spans="1:2" ht="14.4" x14ac:dyDescent="0.3">
      <c r="A2" s="1" t="s">
        <v>1</v>
      </c>
      <c r="B2" s="1" t="s">
        <v>2</v>
      </c>
    </row>
    <row r="3" spans="1:2" ht="14.4" x14ac:dyDescent="0.3">
      <c r="A3" s="2">
        <v>1</v>
      </c>
      <c r="B3" s="2">
        <v>100</v>
      </c>
    </row>
    <row r="4" spans="1:2" ht="14.4" x14ac:dyDescent="0.3">
      <c r="A4" s="2">
        <v>2</v>
      </c>
      <c r="B4" s="2">
        <v>95</v>
      </c>
    </row>
    <row r="5" spans="1:2" ht="14.4" x14ac:dyDescent="0.3">
      <c r="A5" s="2">
        <v>3</v>
      </c>
      <c r="B5" s="2">
        <v>90</v>
      </c>
    </row>
    <row r="6" spans="1:2" ht="14.4" x14ac:dyDescent="0.3">
      <c r="A6" s="2">
        <v>4</v>
      </c>
      <c r="B6" s="2">
        <v>85</v>
      </c>
    </row>
    <row r="7" spans="1:2" ht="14.4" x14ac:dyDescent="0.3">
      <c r="A7" s="2">
        <v>5</v>
      </c>
      <c r="B7" s="2">
        <v>80</v>
      </c>
    </row>
    <row r="8" spans="1:2" ht="14.4" x14ac:dyDescent="0.3">
      <c r="A8" s="2">
        <v>6</v>
      </c>
      <c r="B8" s="2">
        <v>75</v>
      </c>
    </row>
    <row r="9" spans="1:2" ht="14.4" x14ac:dyDescent="0.3">
      <c r="A9" s="2">
        <v>7</v>
      </c>
      <c r="B9" s="2">
        <v>73</v>
      </c>
    </row>
    <row r="10" spans="1:2" ht="14.4" x14ac:dyDescent="0.3">
      <c r="A10" s="2">
        <v>8</v>
      </c>
      <c r="B10" s="2">
        <v>71</v>
      </c>
    </row>
    <row r="11" spans="1:2" ht="14.4" x14ac:dyDescent="0.3">
      <c r="A11" s="2">
        <v>9</v>
      </c>
      <c r="B11" s="2">
        <v>69</v>
      </c>
    </row>
    <row r="12" spans="1:2" ht="14.4" x14ac:dyDescent="0.3">
      <c r="A12" s="2">
        <v>10</v>
      </c>
      <c r="B12" s="2">
        <v>67</v>
      </c>
    </row>
    <row r="13" spans="1:2" ht="14.4" x14ac:dyDescent="0.3">
      <c r="A13" s="2">
        <v>11</v>
      </c>
      <c r="B13" s="2">
        <v>65</v>
      </c>
    </row>
    <row r="14" spans="1:2" ht="14.4" x14ac:dyDescent="0.3">
      <c r="A14" s="2">
        <v>12</v>
      </c>
      <c r="B14" s="2">
        <v>63</v>
      </c>
    </row>
    <row r="15" spans="1:2" ht="14.4" x14ac:dyDescent="0.3">
      <c r="A15" s="2">
        <v>13</v>
      </c>
      <c r="B15" s="2">
        <v>61</v>
      </c>
    </row>
    <row r="16" spans="1:2" ht="14.4" x14ac:dyDescent="0.3">
      <c r="A16" s="2">
        <v>14</v>
      </c>
      <c r="B16" s="2">
        <v>59</v>
      </c>
    </row>
    <row r="17" spans="1:2" ht="14.4" x14ac:dyDescent="0.3">
      <c r="A17" s="2">
        <v>15</v>
      </c>
      <c r="B17" s="2">
        <v>57</v>
      </c>
    </row>
    <row r="18" spans="1:2" ht="14.4" x14ac:dyDescent="0.3">
      <c r="A18" s="2">
        <v>16</v>
      </c>
      <c r="B18" s="2">
        <v>55</v>
      </c>
    </row>
    <row r="19" spans="1:2" ht="14.4" x14ac:dyDescent="0.3">
      <c r="A19" s="2">
        <v>17</v>
      </c>
      <c r="B19" s="2">
        <v>53</v>
      </c>
    </row>
    <row r="20" spans="1:2" ht="14.4" x14ac:dyDescent="0.3">
      <c r="A20" s="2">
        <v>18</v>
      </c>
      <c r="B20" s="2">
        <v>51</v>
      </c>
    </row>
    <row r="21" spans="1:2" ht="15.75" customHeight="1" x14ac:dyDescent="0.3">
      <c r="A21" s="2">
        <v>19</v>
      </c>
      <c r="B21" s="2">
        <v>49</v>
      </c>
    </row>
    <row r="22" spans="1:2" ht="15.75" customHeight="1" x14ac:dyDescent="0.3">
      <c r="A22" s="2">
        <v>20</v>
      </c>
      <c r="B22" s="2">
        <v>47</v>
      </c>
    </row>
    <row r="23" spans="1:2" ht="15.75" customHeight="1" x14ac:dyDescent="0.3">
      <c r="A23" s="2">
        <v>21</v>
      </c>
      <c r="B23" s="2">
        <v>45</v>
      </c>
    </row>
    <row r="24" spans="1:2" ht="15.75" customHeight="1" x14ac:dyDescent="0.3">
      <c r="A24" s="2">
        <v>22</v>
      </c>
      <c r="B24" s="2">
        <v>43</v>
      </c>
    </row>
    <row r="25" spans="1:2" ht="15.75" customHeight="1" x14ac:dyDescent="0.3">
      <c r="A25" s="2">
        <v>23</v>
      </c>
      <c r="B25" s="2">
        <v>41</v>
      </c>
    </row>
    <row r="26" spans="1:2" ht="15.75" customHeight="1" x14ac:dyDescent="0.3">
      <c r="A26" s="2">
        <v>24</v>
      </c>
      <c r="B26" s="2">
        <v>39</v>
      </c>
    </row>
    <row r="27" spans="1:2" ht="15.75" customHeight="1" x14ac:dyDescent="0.3">
      <c r="A27" s="2">
        <v>25</v>
      </c>
      <c r="B27" s="2">
        <v>37</v>
      </c>
    </row>
    <row r="28" spans="1:2" ht="15.75" customHeight="1" x14ac:dyDescent="0.3">
      <c r="A28" s="2">
        <v>26</v>
      </c>
      <c r="B28" s="2">
        <v>35</v>
      </c>
    </row>
    <row r="29" spans="1:2" ht="15.75" customHeight="1" x14ac:dyDescent="0.3">
      <c r="A29" s="2">
        <v>27</v>
      </c>
      <c r="B29" s="2">
        <v>33</v>
      </c>
    </row>
    <row r="30" spans="1:2" ht="15.75" customHeight="1" x14ac:dyDescent="0.3">
      <c r="A30" s="2">
        <v>28</v>
      </c>
      <c r="B30" s="2">
        <v>31</v>
      </c>
    </row>
    <row r="31" spans="1:2" ht="15.75" customHeight="1" x14ac:dyDescent="0.3">
      <c r="A31" s="2">
        <v>29</v>
      </c>
      <c r="B31" s="2">
        <v>29</v>
      </c>
    </row>
    <row r="32" spans="1:2" ht="15.75" customHeight="1" x14ac:dyDescent="0.3">
      <c r="A32" s="2">
        <v>30</v>
      </c>
      <c r="B32" s="2">
        <v>27</v>
      </c>
    </row>
    <row r="33" spans="1:2" ht="15.75" customHeight="1" x14ac:dyDescent="0.3">
      <c r="A33" s="2">
        <v>31</v>
      </c>
      <c r="B33" s="2">
        <v>26</v>
      </c>
    </row>
    <row r="34" spans="1:2" ht="15.75" customHeight="1" x14ac:dyDescent="0.3">
      <c r="A34" s="2">
        <v>32</v>
      </c>
      <c r="B34" s="2">
        <v>25</v>
      </c>
    </row>
    <row r="35" spans="1:2" ht="15.75" customHeight="1" x14ac:dyDescent="0.3">
      <c r="A35" s="2">
        <v>33</v>
      </c>
      <c r="B35" s="2">
        <v>24</v>
      </c>
    </row>
    <row r="36" spans="1:2" ht="15.75" customHeight="1" x14ac:dyDescent="0.3">
      <c r="A36" s="2">
        <v>34</v>
      </c>
      <c r="B36" s="2">
        <v>23</v>
      </c>
    </row>
    <row r="37" spans="1:2" ht="15.75" customHeight="1" x14ac:dyDescent="0.3">
      <c r="A37" s="2">
        <v>35</v>
      </c>
      <c r="B37" s="2">
        <v>22</v>
      </c>
    </row>
    <row r="38" spans="1:2" ht="15.75" customHeight="1" x14ac:dyDescent="0.3">
      <c r="A38" s="2">
        <v>36</v>
      </c>
      <c r="B38" s="2">
        <v>21</v>
      </c>
    </row>
    <row r="39" spans="1:2" ht="15.75" customHeight="1" x14ac:dyDescent="0.3">
      <c r="A39" s="2">
        <v>37</v>
      </c>
      <c r="B39" s="2">
        <v>20</v>
      </c>
    </row>
    <row r="40" spans="1:2" ht="15.75" customHeight="1" x14ac:dyDescent="0.3">
      <c r="A40" s="2">
        <v>38</v>
      </c>
      <c r="B40" s="2">
        <v>19</v>
      </c>
    </row>
    <row r="41" spans="1:2" ht="15.75" customHeight="1" x14ac:dyDescent="0.3">
      <c r="A41" s="2">
        <v>39</v>
      </c>
      <c r="B41" s="2">
        <v>18</v>
      </c>
    </row>
    <row r="42" spans="1:2" ht="15.75" customHeight="1" x14ac:dyDescent="0.3">
      <c r="A42" s="2">
        <v>40</v>
      </c>
      <c r="B42" s="2">
        <v>17</v>
      </c>
    </row>
    <row r="43" spans="1:2" ht="15.75" customHeight="1" x14ac:dyDescent="0.3"/>
    <row r="44" spans="1:2" ht="15.75" customHeight="1" x14ac:dyDescent="0.3"/>
    <row r="45" spans="1:2" ht="15.75" customHeight="1" x14ac:dyDescent="0.3"/>
    <row r="46" spans="1:2" ht="15.75" customHeight="1" x14ac:dyDescent="0.3"/>
    <row r="47" spans="1:2" ht="15.75" customHeight="1" x14ac:dyDescent="0.3"/>
    <row r="48" spans="1:2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A1:B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105"/>
  <sheetViews>
    <sheetView topLeftCell="A17" zoomScale="85" zoomScaleNormal="85" workbookViewId="0">
      <selection activeCell="B11" sqref="B11:BA41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77734375" customWidth="1"/>
    <col min="3" max="3" width="7.44140625" customWidth="1"/>
    <col min="4" max="4" width="1.44140625" customWidth="1"/>
    <col min="5" max="5" width="20.6640625" bestFit="1" customWidth="1"/>
    <col min="6" max="6" width="1.44140625" customWidth="1"/>
    <col min="7" max="7" width="5.44140625" customWidth="1"/>
    <col min="8" max="8" width="7.109375" customWidth="1"/>
    <col min="9" max="9" width="6.77734375" customWidth="1"/>
    <col min="10" max="10" width="1.44140625" style="24" customWidth="1"/>
    <col min="11" max="11" width="5.109375" style="24" hidden="1" customWidth="1" outlineLevel="1"/>
    <col min="12" max="12" width="4.33203125" style="24" hidden="1" customWidth="1" outlineLevel="1"/>
    <col min="13" max="13" width="7.109375" style="24" bestFit="1" customWidth="1" collapsed="1"/>
    <col min="14" max="14" width="6.77734375" style="24" customWidth="1"/>
    <col min="15" max="15" width="7.77734375" style="24" hidden="1" customWidth="1" outlineLevel="1"/>
    <col min="16" max="16" width="7.109375" style="24" hidden="1" customWidth="1" outlineLevel="1"/>
    <col min="17" max="17" width="7.109375" style="24" bestFit="1" customWidth="1" collapsed="1"/>
    <col min="18" max="18" width="6.77734375" style="24" bestFit="1" customWidth="1"/>
    <col min="19" max="19" width="1.44140625" style="24" customWidth="1"/>
    <col min="20" max="20" width="5.109375" style="24" hidden="1" customWidth="1" outlineLevel="1"/>
    <col min="21" max="21" width="4.33203125" style="24" hidden="1" customWidth="1" outlineLevel="1"/>
    <col min="22" max="22" width="7.109375" style="24" bestFit="1" customWidth="1" collapsed="1"/>
    <col min="23" max="23" width="6.77734375" style="24" customWidth="1"/>
    <col min="24" max="24" width="7.77734375" style="24" hidden="1" customWidth="1" outlineLevel="1"/>
    <col min="25" max="25" width="7.109375" style="24" hidden="1" customWidth="1" outlineLevel="1"/>
    <col min="26" max="26" width="7.109375" style="24" bestFit="1" customWidth="1" collapsed="1"/>
    <col min="27" max="27" width="6.77734375" style="24" bestFit="1" customWidth="1"/>
    <col min="28" max="28" width="1.44140625" style="24" customWidth="1"/>
    <col min="29" max="29" width="5.109375" style="24" hidden="1" customWidth="1" outlineLevel="1"/>
    <col min="30" max="30" width="4.33203125" style="24" hidden="1" customWidth="1" outlineLevel="1"/>
    <col min="31" max="31" width="7.109375" style="24" bestFit="1" customWidth="1" collapsed="1"/>
    <col min="32" max="32" width="6.77734375" style="24" customWidth="1"/>
    <col min="33" max="33" width="7.77734375" style="24" hidden="1" customWidth="1" outlineLevel="1"/>
    <col min="34" max="34" width="7.109375" style="24" hidden="1" customWidth="1" outlineLevel="1"/>
    <col min="35" max="35" width="7.109375" style="24" bestFit="1" customWidth="1" collapsed="1"/>
    <col min="36" max="36" width="6.77734375" style="24" bestFit="1" customWidth="1"/>
    <col min="37" max="37" width="1.44140625" customWidth="1"/>
    <col min="38" max="38" width="6.77734375" customWidth="1"/>
    <col min="39" max="39" width="7.109375" customWidth="1"/>
    <col min="40" max="40" width="6.77734375" customWidth="1"/>
    <col min="41" max="41" width="1.44140625" customWidth="1"/>
    <col min="42" max="42" width="6.77734375" customWidth="1"/>
    <col min="43" max="43" width="7.109375" customWidth="1"/>
    <col min="44" max="44" width="6.77734375" customWidth="1"/>
    <col min="45" max="45" width="1.44140625" style="24" customWidth="1"/>
    <col min="46" max="46" width="5.109375" style="24" hidden="1" customWidth="1" outlineLevel="1"/>
    <col min="47" max="47" width="4.33203125" style="24" hidden="1" customWidth="1" outlineLevel="1"/>
    <col min="48" max="48" width="7.109375" style="24" bestFit="1" customWidth="1" collapsed="1"/>
    <col min="49" max="49" width="6.77734375" style="24" customWidth="1"/>
    <col min="50" max="50" width="7.77734375" style="24" hidden="1" customWidth="1" outlineLevel="1"/>
    <col min="51" max="51" width="7.109375" style="24" hidden="1" customWidth="1" outlineLevel="1"/>
    <col min="52" max="52" width="7.109375" style="24" bestFit="1" customWidth="1" collapsed="1"/>
    <col min="53" max="53" width="6.77734375" style="24" bestFit="1" customWidth="1"/>
  </cols>
  <sheetData>
    <row r="1" spans="2:53" ht="15" customHeight="1" outlineLevel="1" x14ac:dyDescent="0.3">
      <c r="B1" s="49" t="s">
        <v>15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</row>
    <row r="2" spans="2:53" ht="15" customHeight="1" outlineLevel="1" x14ac:dyDescent="0.3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</row>
    <row r="3" spans="2:53" ht="15" customHeight="1" outlineLevel="1" x14ac:dyDescent="0.3">
      <c r="B3" s="49" t="s">
        <v>26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</row>
    <row r="4" spans="2:53" ht="15" customHeight="1" outlineLevel="1" x14ac:dyDescent="0.3">
      <c r="B4" s="50" t="s">
        <v>17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</row>
    <row r="5" spans="2:53" ht="15" customHeight="1" outlineLevel="1" x14ac:dyDescent="0.3">
      <c r="B5" s="12"/>
      <c r="C5" s="12"/>
      <c r="D5" s="12"/>
      <c r="E5" s="12"/>
      <c r="F5" s="12"/>
      <c r="G5" s="12"/>
      <c r="H5" s="12"/>
      <c r="I5" s="12"/>
      <c r="AK5" s="12"/>
      <c r="AL5" s="12"/>
      <c r="AM5" s="12"/>
      <c r="AN5" s="12"/>
      <c r="AO5" s="12"/>
      <c r="AP5" s="12"/>
      <c r="AQ5" s="12"/>
      <c r="AR5" s="12"/>
    </row>
    <row r="6" spans="2:53" ht="18.75" customHeight="1" outlineLevel="1" x14ac:dyDescent="0.3">
      <c r="B6" s="48" t="s">
        <v>28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2:53" ht="18.75" customHeight="1" outlineLevel="1" x14ac:dyDescent="0.3">
      <c r="B7" s="48" t="s">
        <v>27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</row>
    <row r="8" spans="2:53" ht="18.75" customHeight="1" outlineLevel="1" x14ac:dyDescent="0.3">
      <c r="B8" s="44" t="s">
        <v>40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</row>
    <row r="9" spans="2:53" ht="18.75" customHeight="1" outlineLevel="1" x14ac:dyDescent="0.3">
      <c r="B9" s="44" t="s">
        <v>37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</row>
    <row r="10" spans="2:53" ht="15" customHeight="1" outlineLevel="1" x14ac:dyDescent="0.35">
      <c r="B10" s="12"/>
      <c r="C10" s="12"/>
      <c r="D10" s="12"/>
      <c r="E10" s="12"/>
      <c r="F10" s="12"/>
      <c r="G10" s="12"/>
      <c r="H10" s="12"/>
      <c r="I10" s="13"/>
      <c r="AK10" s="12"/>
      <c r="AL10" s="12"/>
      <c r="AM10" s="12"/>
      <c r="AN10" s="13"/>
      <c r="AO10" s="12"/>
      <c r="AP10" s="12"/>
      <c r="AQ10" s="12"/>
      <c r="AR10" s="13"/>
    </row>
    <row r="11" spans="2:53" ht="25.5" customHeight="1" outlineLevel="1" x14ac:dyDescent="0.3">
      <c r="B11" s="45" t="s">
        <v>18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2:53" ht="15" customHeight="1" x14ac:dyDescent="0.3">
      <c r="B12" s="12"/>
      <c r="C12" s="12"/>
      <c r="D12" s="12"/>
      <c r="E12" s="12"/>
      <c r="F12" s="12"/>
      <c r="G12" s="12"/>
      <c r="H12" s="12"/>
      <c r="I12" s="12"/>
      <c r="AK12" s="12"/>
      <c r="AL12" s="12"/>
      <c r="AM12" s="12"/>
      <c r="AN12" s="12"/>
      <c r="AO12" s="12"/>
      <c r="AP12" s="12"/>
      <c r="AQ12" s="12"/>
      <c r="AR12" s="12"/>
    </row>
    <row r="13" spans="2:53" ht="14.4" hidden="1" outlineLevel="1" x14ac:dyDescent="0.3">
      <c r="B13" s="12"/>
      <c r="C13" s="12"/>
      <c r="D13" s="12"/>
      <c r="E13" s="14"/>
      <c r="F13" s="12"/>
      <c r="G13" s="15"/>
      <c r="H13" s="15"/>
      <c r="I13" s="16">
        <v>1</v>
      </c>
      <c r="K13" s="25"/>
      <c r="L13" s="25"/>
      <c r="O13" s="25"/>
      <c r="P13" s="3"/>
      <c r="R13" s="4">
        <v>1</v>
      </c>
      <c r="T13" s="25"/>
      <c r="U13" s="25"/>
      <c r="X13" s="25"/>
      <c r="Y13" s="3"/>
      <c r="AA13" s="4">
        <v>1</v>
      </c>
      <c r="AC13" s="25"/>
      <c r="AD13" s="25"/>
      <c r="AG13" s="25"/>
      <c r="AH13" s="3"/>
      <c r="AJ13" s="4">
        <v>1</v>
      </c>
      <c r="AK13" s="12"/>
      <c r="AL13" s="15"/>
      <c r="AM13" s="15"/>
      <c r="AN13" s="16">
        <v>1</v>
      </c>
      <c r="AO13" s="12"/>
      <c r="AP13" s="15"/>
      <c r="AQ13" s="15"/>
      <c r="AR13" s="16">
        <v>1</v>
      </c>
      <c r="AT13" s="25"/>
      <c r="AU13" s="25"/>
      <c r="AX13" s="25"/>
      <c r="AY13" s="3"/>
      <c r="BA13" s="4">
        <v>1</v>
      </c>
    </row>
    <row r="14" spans="2:53" ht="14.4" hidden="1" outlineLevel="1" x14ac:dyDescent="0.3">
      <c r="B14" s="12"/>
      <c r="C14" s="12"/>
      <c r="D14" s="12"/>
      <c r="E14" s="14"/>
      <c r="F14" s="12"/>
      <c r="G14" s="15"/>
      <c r="H14" s="15"/>
      <c r="I14" s="15"/>
      <c r="K14" s="25"/>
      <c r="L14" s="25"/>
      <c r="M14" s="25"/>
      <c r="N14" s="26">
        <f>10+15+10</f>
        <v>35</v>
      </c>
      <c r="O14" s="25"/>
      <c r="P14" s="25"/>
      <c r="Q14" s="25"/>
      <c r="T14" s="25"/>
      <c r="U14" s="25"/>
      <c r="V14" s="25"/>
      <c r="W14" s="26">
        <v>4</v>
      </c>
      <c r="X14" s="25"/>
      <c r="Y14" s="25"/>
      <c r="Z14" s="25"/>
      <c r="AC14" s="25"/>
      <c r="AD14" s="25"/>
      <c r="AE14" s="25"/>
      <c r="AF14" s="26">
        <f>4*(2+1)</f>
        <v>12</v>
      </c>
      <c r="AG14" s="25"/>
      <c r="AH14" s="25"/>
      <c r="AI14" s="25"/>
      <c r="AK14" s="12"/>
      <c r="AL14" s="15"/>
      <c r="AM14" s="15"/>
      <c r="AN14" s="15"/>
      <c r="AO14" s="12"/>
      <c r="AP14" s="15"/>
      <c r="AQ14" s="15"/>
      <c r="AR14" s="15"/>
      <c r="AT14" s="25"/>
      <c r="AU14" s="25"/>
      <c r="AV14" s="25"/>
      <c r="AW14" s="26">
        <f>15+10+5+3+2+1</f>
        <v>36</v>
      </c>
      <c r="AX14" s="25"/>
      <c r="AY14" s="25"/>
      <c r="AZ14" s="25"/>
    </row>
    <row r="15" spans="2:53" s="2" customFormat="1" ht="14.4" hidden="1" outlineLevel="1" x14ac:dyDescent="0.3">
      <c r="B15" s="15"/>
      <c r="C15" s="15"/>
      <c r="D15" s="15"/>
      <c r="E15" s="32"/>
      <c r="F15" s="15"/>
      <c r="G15" s="15"/>
      <c r="H15" s="15"/>
      <c r="I15" s="15"/>
      <c r="J15" s="25"/>
      <c r="K15" s="3"/>
      <c r="L15" s="25"/>
      <c r="M15" s="25"/>
      <c r="N15" s="25" t="s">
        <v>30</v>
      </c>
      <c r="O15" s="25"/>
      <c r="P15" s="25"/>
      <c r="Q15" s="25"/>
      <c r="R15" s="25"/>
      <c r="S15" s="25"/>
      <c r="T15" s="3"/>
      <c r="U15" s="25"/>
      <c r="V15" s="25"/>
      <c r="W15" s="25"/>
      <c r="X15" s="25"/>
      <c r="Y15" s="25"/>
      <c r="Z15" s="25"/>
      <c r="AA15" s="25"/>
      <c r="AB15" s="25"/>
      <c r="AC15" s="3"/>
      <c r="AD15" s="25"/>
      <c r="AE15" s="25"/>
      <c r="AF15" s="25"/>
      <c r="AG15" s="25"/>
      <c r="AH15" s="25"/>
      <c r="AI15" s="25"/>
      <c r="AJ15" s="25"/>
      <c r="AK15" s="15"/>
      <c r="AL15" s="15" t="s">
        <v>25</v>
      </c>
      <c r="AM15" s="15"/>
      <c r="AN15" s="15"/>
      <c r="AO15" s="15"/>
      <c r="AP15" s="15" t="s">
        <v>33</v>
      </c>
      <c r="AQ15" s="15"/>
      <c r="AR15" s="15"/>
      <c r="AS15" s="25"/>
      <c r="AT15" s="3"/>
      <c r="AU15" s="25"/>
      <c r="AV15" s="25"/>
      <c r="AW15" s="3" t="s">
        <v>36</v>
      </c>
      <c r="AX15" s="25"/>
      <c r="AY15" s="25"/>
      <c r="AZ15" s="25"/>
      <c r="BA15" s="25"/>
    </row>
    <row r="16" spans="2:53" ht="14.4" hidden="1" outlineLevel="1" x14ac:dyDescent="0.3">
      <c r="B16" s="12"/>
      <c r="C16" s="12"/>
      <c r="D16" s="12"/>
      <c r="E16" s="12"/>
      <c r="F16" s="12"/>
      <c r="G16" s="15"/>
      <c r="H16" s="15"/>
      <c r="I16" s="15"/>
      <c r="K16" s="25"/>
      <c r="L16" s="25"/>
      <c r="M16" s="25"/>
      <c r="O16" s="25"/>
      <c r="P16" s="25"/>
      <c r="Q16" s="25"/>
      <c r="T16" s="25"/>
      <c r="U16" s="25"/>
      <c r="V16" s="25"/>
      <c r="X16" s="25"/>
      <c r="Y16" s="25"/>
      <c r="Z16" s="25"/>
      <c r="AC16" s="25"/>
      <c r="AD16" s="25"/>
      <c r="AE16" s="25"/>
      <c r="AG16" s="25"/>
      <c r="AH16" s="25"/>
      <c r="AI16" s="25"/>
      <c r="AK16" s="12"/>
      <c r="AL16" s="15"/>
      <c r="AM16" s="15"/>
      <c r="AN16" s="15"/>
      <c r="AO16" s="12"/>
      <c r="AP16" s="15"/>
      <c r="AQ16" s="15"/>
      <c r="AR16" s="15"/>
      <c r="AT16" s="25"/>
      <c r="AU16" s="25"/>
      <c r="AV16" s="25"/>
      <c r="AX16" s="25"/>
      <c r="AY16" s="25"/>
      <c r="AZ16" s="25"/>
    </row>
    <row r="17" spans="1:53" ht="15" customHeight="1" collapsed="1" x14ac:dyDescent="0.3">
      <c r="B17" s="37" t="s">
        <v>3</v>
      </c>
      <c r="C17" s="39"/>
      <c r="D17" s="17"/>
      <c r="E17" s="46" t="s">
        <v>39</v>
      </c>
      <c r="F17" s="17"/>
      <c r="G17" s="37" t="s">
        <v>22</v>
      </c>
      <c r="H17" s="38"/>
      <c r="I17" s="39"/>
      <c r="J17" s="27"/>
      <c r="K17" s="43" t="s">
        <v>21</v>
      </c>
      <c r="L17" s="43"/>
      <c r="M17" s="43"/>
      <c r="N17" s="43"/>
      <c r="O17" s="43"/>
      <c r="P17" s="43"/>
      <c r="Q17" s="43"/>
      <c r="R17" s="43"/>
      <c r="S17" s="27"/>
      <c r="T17" s="43" t="s">
        <v>31</v>
      </c>
      <c r="U17" s="43"/>
      <c r="V17" s="43"/>
      <c r="W17" s="43"/>
      <c r="X17" s="43"/>
      <c r="Y17" s="43"/>
      <c r="Z17" s="43"/>
      <c r="AA17" s="43"/>
      <c r="AB17" s="27"/>
      <c r="AC17" s="43" t="s">
        <v>32</v>
      </c>
      <c r="AD17" s="43"/>
      <c r="AE17" s="43"/>
      <c r="AF17" s="43"/>
      <c r="AG17" s="43"/>
      <c r="AH17" s="43"/>
      <c r="AI17" s="43"/>
      <c r="AJ17" s="43"/>
      <c r="AK17" s="17"/>
      <c r="AL17" s="37" t="s">
        <v>4</v>
      </c>
      <c r="AM17" s="38"/>
      <c r="AN17" s="39"/>
      <c r="AO17" s="17"/>
      <c r="AP17" s="37" t="s">
        <v>34</v>
      </c>
      <c r="AQ17" s="38"/>
      <c r="AR17" s="39"/>
      <c r="AS17" s="27"/>
      <c r="AT17" s="43" t="s">
        <v>35</v>
      </c>
      <c r="AU17" s="43"/>
      <c r="AV17" s="43"/>
      <c r="AW17" s="43"/>
      <c r="AX17" s="43"/>
      <c r="AY17" s="43"/>
      <c r="AZ17" s="43"/>
      <c r="BA17" s="43"/>
    </row>
    <row r="18" spans="1:53" ht="14.4" x14ac:dyDescent="0.3">
      <c r="B18" s="40"/>
      <c r="C18" s="42"/>
      <c r="D18" s="18"/>
      <c r="E18" s="47"/>
      <c r="F18" s="18"/>
      <c r="G18" s="40"/>
      <c r="H18" s="41"/>
      <c r="I18" s="42"/>
      <c r="J18" s="28"/>
      <c r="K18" s="43"/>
      <c r="L18" s="43"/>
      <c r="M18" s="43"/>
      <c r="N18" s="43"/>
      <c r="O18" s="43"/>
      <c r="P18" s="43"/>
      <c r="Q18" s="43"/>
      <c r="R18" s="43"/>
      <c r="S18" s="28"/>
      <c r="T18" s="43"/>
      <c r="U18" s="43"/>
      <c r="V18" s="43"/>
      <c r="W18" s="43"/>
      <c r="X18" s="43"/>
      <c r="Y18" s="43"/>
      <c r="Z18" s="43"/>
      <c r="AA18" s="43"/>
      <c r="AB18" s="28"/>
      <c r="AC18" s="43"/>
      <c r="AD18" s="43"/>
      <c r="AE18" s="43"/>
      <c r="AF18" s="43"/>
      <c r="AG18" s="43"/>
      <c r="AH18" s="43"/>
      <c r="AI18" s="43"/>
      <c r="AJ18" s="43"/>
      <c r="AK18" s="18"/>
      <c r="AL18" s="40"/>
      <c r="AM18" s="41"/>
      <c r="AN18" s="42"/>
      <c r="AO18" s="18"/>
      <c r="AP18" s="40"/>
      <c r="AQ18" s="41"/>
      <c r="AR18" s="42"/>
      <c r="AS18" s="28"/>
      <c r="AT18" s="43"/>
      <c r="AU18" s="43"/>
      <c r="AV18" s="43"/>
      <c r="AW18" s="43"/>
      <c r="AX18" s="43"/>
      <c r="AY18" s="43"/>
      <c r="AZ18" s="43"/>
      <c r="BA18" s="43"/>
    </row>
    <row r="19" spans="1:53" ht="41.4" x14ac:dyDescent="0.3">
      <c r="A19" s="8"/>
      <c r="B19" s="19" t="s">
        <v>5</v>
      </c>
      <c r="C19" s="19" t="s">
        <v>6</v>
      </c>
      <c r="D19" s="20"/>
      <c r="E19" s="7" t="s">
        <v>7</v>
      </c>
      <c r="F19" s="20"/>
      <c r="G19" s="21" t="s">
        <v>29</v>
      </c>
      <c r="H19" s="21" t="s">
        <v>11</v>
      </c>
      <c r="I19" s="21" t="s">
        <v>12</v>
      </c>
      <c r="J19" s="10"/>
      <c r="K19" s="5" t="s">
        <v>8</v>
      </c>
      <c r="L19" s="5" t="s">
        <v>9</v>
      </c>
      <c r="M19" s="5" t="s">
        <v>10</v>
      </c>
      <c r="N19" s="6" t="s">
        <v>13</v>
      </c>
      <c r="O19" s="5" t="s">
        <v>14</v>
      </c>
      <c r="P19" s="5" t="s">
        <v>10</v>
      </c>
      <c r="Q19" s="5" t="s">
        <v>11</v>
      </c>
      <c r="R19" s="5" t="s">
        <v>12</v>
      </c>
      <c r="S19" s="10"/>
      <c r="T19" s="5" t="s">
        <v>8</v>
      </c>
      <c r="U19" s="5" t="s">
        <v>9</v>
      </c>
      <c r="V19" s="5" t="s">
        <v>10</v>
      </c>
      <c r="W19" s="6" t="s">
        <v>13</v>
      </c>
      <c r="X19" s="5" t="s">
        <v>14</v>
      </c>
      <c r="Y19" s="5" t="s">
        <v>10</v>
      </c>
      <c r="Z19" s="5" t="s">
        <v>11</v>
      </c>
      <c r="AA19" s="5" t="s">
        <v>12</v>
      </c>
      <c r="AB19" s="10"/>
      <c r="AC19" s="5" t="s">
        <v>8</v>
      </c>
      <c r="AD19" s="5" t="s">
        <v>9</v>
      </c>
      <c r="AE19" s="5" t="s">
        <v>10</v>
      </c>
      <c r="AF19" s="6" t="s">
        <v>13</v>
      </c>
      <c r="AG19" s="5" t="s">
        <v>14</v>
      </c>
      <c r="AH19" s="5" t="s">
        <v>10</v>
      </c>
      <c r="AI19" s="5" t="s">
        <v>11</v>
      </c>
      <c r="AJ19" s="5" t="s">
        <v>12</v>
      </c>
      <c r="AK19" s="20"/>
      <c r="AL19" s="6" t="s">
        <v>13</v>
      </c>
      <c r="AM19" s="21" t="s">
        <v>11</v>
      </c>
      <c r="AN19" s="21" t="s">
        <v>12</v>
      </c>
      <c r="AO19" s="20"/>
      <c r="AP19" s="6" t="s">
        <v>13</v>
      </c>
      <c r="AQ19" s="21" t="s">
        <v>11</v>
      </c>
      <c r="AR19" s="21" t="s">
        <v>12</v>
      </c>
      <c r="AS19" s="10"/>
      <c r="AT19" s="5" t="s">
        <v>8</v>
      </c>
      <c r="AU19" s="5" t="s">
        <v>9</v>
      </c>
      <c r="AV19" s="5" t="s">
        <v>10</v>
      </c>
      <c r="AW19" s="6" t="s">
        <v>13</v>
      </c>
      <c r="AX19" s="5" t="s">
        <v>14</v>
      </c>
      <c r="AY19" s="5" t="s">
        <v>10</v>
      </c>
      <c r="AZ19" s="5" t="s">
        <v>11</v>
      </c>
      <c r="BA19" s="5" t="s">
        <v>12</v>
      </c>
    </row>
    <row r="20" spans="1:53" ht="14.4" x14ac:dyDescent="0.3">
      <c r="A20" s="8"/>
      <c r="B20" s="17">
        <f t="shared" ref="B20:B41" si="0">RANK(C20,C$20:C$41,0)</f>
        <v>1</v>
      </c>
      <c r="C20" s="17">
        <f t="shared" ref="C20:C41" si="1">SUMIF($G$13:$BA$13,1,$G20:$BA20)</f>
        <v>665</v>
      </c>
      <c r="D20" s="11"/>
      <c r="E20" s="34" t="s">
        <v>46</v>
      </c>
      <c r="F20" s="11"/>
      <c r="G20" s="17">
        <v>56</v>
      </c>
      <c r="H20" s="17">
        <f t="shared" ref="H20:H41" si="2">RANK(G20,G$20:G$41,0)</f>
        <v>1</v>
      </c>
      <c r="I20" s="17">
        <f>VLOOKUP(H20,'Место-баллы'!$A$3:$B$52,2,0)</f>
        <v>100</v>
      </c>
      <c r="J20" s="9"/>
      <c r="K20" s="29">
        <v>2</v>
      </c>
      <c r="L20" s="29">
        <v>11</v>
      </c>
      <c r="M20" s="30">
        <f t="shared" ref="M20:M41" si="3">TIME(0,K20,L20)</f>
        <v>1.5162037037037036E-3</v>
      </c>
      <c r="N20" s="29">
        <v>35</v>
      </c>
      <c r="O20" s="29">
        <f t="shared" ref="O20:O41" si="4">N$14-N20</f>
        <v>0</v>
      </c>
      <c r="P20" s="30">
        <f t="shared" ref="P20:P41" si="5">M20+TIME(0,0,O20)</f>
        <v>1.5162037037037036E-3</v>
      </c>
      <c r="Q20" s="29">
        <f t="shared" ref="Q20:Q41" si="6">RANK(P20,P$20:P$41,1)</f>
        <v>1</v>
      </c>
      <c r="R20" s="29">
        <f>VLOOKUP(Q20,'Место-баллы'!$A$3:$B$52,2,0)</f>
        <v>100</v>
      </c>
      <c r="S20" s="9"/>
      <c r="T20" s="29">
        <v>6</v>
      </c>
      <c r="U20" s="29">
        <v>37</v>
      </c>
      <c r="V20" s="30">
        <f t="shared" ref="V20:V41" si="7">TIME(0,T20,U20)</f>
        <v>4.5949074074074078E-3</v>
      </c>
      <c r="W20" s="29">
        <v>4</v>
      </c>
      <c r="X20" s="29">
        <f t="shared" ref="X20:X41" si="8">W$14-W20</f>
        <v>0</v>
      </c>
      <c r="Y20" s="30">
        <f t="shared" ref="Y20:Y41" si="9">V20+TIME(0,0,X20)</f>
        <v>4.5949074074074078E-3</v>
      </c>
      <c r="Z20" s="29">
        <f t="shared" ref="Z20:Z41" si="10">RANK(Y20,Y$20:Y$41,1)</f>
        <v>6</v>
      </c>
      <c r="AA20" s="29">
        <f>VLOOKUP(Z20,'Место-баллы'!$A$3:$B$52,2,0)</f>
        <v>75</v>
      </c>
      <c r="AB20" s="9"/>
      <c r="AC20" s="29">
        <v>10</v>
      </c>
      <c r="AD20" s="29">
        <v>41</v>
      </c>
      <c r="AE20" s="30">
        <f t="shared" ref="AE20:AE41" si="11">TIME(0,AC20,AD20)</f>
        <v>7.4189814814814813E-3</v>
      </c>
      <c r="AF20" s="29">
        <v>12</v>
      </c>
      <c r="AG20" s="29">
        <f t="shared" ref="AG20:AG41" si="12">AF$14-AF20</f>
        <v>0</v>
      </c>
      <c r="AH20" s="30">
        <f t="shared" ref="AH20:AH41" si="13">AE20+TIME(0,0,AG20)</f>
        <v>7.4189814814814813E-3</v>
      </c>
      <c r="AI20" s="29">
        <f t="shared" ref="AI20:AI41" si="14">RANK(AH20,AH$20:AH$41,1)</f>
        <v>3</v>
      </c>
      <c r="AJ20" s="29">
        <f>VLOOKUP(AI20,'Место-баллы'!$A$3:$B$52,2,0)</f>
        <v>90</v>
      </c>
      <c r="AK20" s="11"/>
      <c r="AL20" s="17">
        <f>120+3+6+4</f>
        <v>133</v>
      </c>
      <c r="AM20" s="17">
        <f t="shared" ref="AM20:AM41" si="15">RANK(AL20,AL$20:AL$41,0)</f>
        <v>1</v>
      </c>
      <c r="AN20" s="17">
        <f>VLOOKUP(AM20,'Место-баллы'!$A$3:$B$52,2,0)</f>
        <v>100</v>
      </c>
      <c r="AO20" s="11"/>
      <c r="AP20" s="17">
        <v>15</v>
      </c>
      <c r="AQ20" s="17">
        <f t="shared" ref="AQ20:AQ40" si="16">RANK(AP20,AP$20:AP$41,0)</f>
        <v>1</v>
      </c>
      <c r="AR20" s="17">
        <f>VLOOKUP(AQ20,'Место-баллы'!$A$3:$B$52,2,0)</f>
        <v>100</v>
      </c>
      <c r="AS20" s="9"/>
      <c r="AT20" s="29">
        <v>3</v>
      </c>
      <c r="AU20" s="29">
        <v>28</v>
      </c>
      <c r="AV20" s="30">
        <f t="shared" ref="AV20:AV40" si="17">TIME(0,AT20,AU20)</f>
        <v>2.4074074074074076E-3</v>
      </c>
      <c r="AW20" s="29">
        <v>36</v>
      </c>
      <c r="AX20" s="29">
        <f t="shared" ref="AX20:AX40" si="18">AW$14-AW20</f>
        <v>0</v>
      </c>
      <c r="AY20" s="30">
        <f t="shared" ref="AY20:AY40" si="19">AV20+TIME(0,0,AX20)</f>
        <v>2.4074074074074076E-3</v>
      </c>
      <c r="AZ20" s="29">
        <f t="shared" ref="AZ20:AZ40" si="20">RANK(AY20,AY$20:AY$41,1)</f>
        <v>1</v>
      </c>
      <c r="BA20" s="29">
        <f>VLOOKUP(AZ20,'Место-баллы'!$A$3:$B$52,2,0)</f>
        <v>100</v>
      </c>
    </row>
    <row r="21" spans="1:53" ht="14.4" x14ac:dyDescent="0.3">
      <c r="A21" s="8"/>
      <c r="B21" s="17">
        <f t="shared" si="0"/>
        <v>2</v>
      </c>
      <c r="C21" s="17">
        <f t="shared" si="1"/>
        <v>583</v>
      </c>
      <c r="D21" s="11"/>
      <c r="E21" s="34" t="s">
        <v>57</v>
      </c>
      <c r="F21" s="11"/>
      <c r="G21" s="17">
        <v>47</v>
      </c>
      <c r="H21" s="17">
        <f t="shared" si="2"/>
        <v>4</v>
      </c>
      <c r="I21" s="17">
        <f>VLOOKUP(H21,'Место-баллы'!$A$3:$B$52,2,0)</f>
        <v>85</v>
      </c>
      <c r="J21" s="9"/>
      <c r="K21" s="29">
        <v>3</v>
      </c>
      <c r="L21" s="29">
        <v>5</v>
      </c>
      <c r="M21" s="30">
        <f t="shared" si="3"/>
        <v>2.1412037037037038E-3</v>
      </c>
      <c r="N21" s="29">
        <v>26</v>
      </c>
      <c r="O21" s="29">
        <f t="shared" si="4"/>
        <v>9</v>
      </c>
      <c r="P21" s="30">
        <f t="shared" si="5"/>
        <v>2.2453703703703702E-3</v>
      </c>
      <c r="Q21" s="29">
        <f t="shared" si="6"/>
        <v>10</v>
      </c>
      <c r="R21" s="29">
        <f>VLOOKUP(Q21,'Место-баллы'!$A$3:$B$52,2,0)</f>
        <v>67</v>
      </c>
      <c r="S21" s="9"/>
      <c r="T21" s="29">
        <v>6</v>
      </c>
      <c r="U21" s="29">
        <v>32</v>
      </c>
      <c r="V21" s="30">
        <f t="shared" si="7"/>
        <v>4.5370370370370365E-3</v>
      </c>
      <c r="W21" s="29">
        <v>4</v>
      </c>
      <c r="X21" s="29">
        <f t="shared" si="8"/>
        <v>0</v>
      </c>
      <c r="Y21" s="30">
        <f t="shared" si="9"/>
        <v>4.5370370370370365E-3</v>
      </c>
      <c r="Z21" s="29">
        <f t="shared" si="10"/>
        <v>2</v>
      </c>
      <c r="AA21" s="29">
        <f>VLOOKUP(Z21,'Место-баллы'!$A$3:$B$52,2,0)</f>
        <v>95</v>
      </c>
      <c r="AB21" s="9"/>
      <c r="AC21" s="29">
        <v>11</v>
      </c>
      <c r="AD21" s="29">
        <v>11</v>
      </c>
      <c r="AE21" s="30">
        <f t="shared" si="11"/>
        <v>7.7662037037037031E-3</v>
      </c>
      <c r="AF21" s="29">
        <v>12</v>
      </c>
      <c r="AG21" s="29">
        <f t="shared" si="12"/>
        <v>0</v>
      </c>
      <c r="AH21" s="30">
        <f t="shared" si="13"/>
        <v>7.7662037037037031E-3</v>
      </c>
      <c r="AI21" s="29">
        <f t="shared" si="14"/>
        <v>5</v>
      </c>
      <c r="AJ21" s="29">
        <f>VLOOKUP(AI21,'Место-баллы'!$A$3:$B$52,2,0)</f>
        <v>80</v>
      </c>
      <c r="AK21" s="11"/>
      <c r="AL21" s="17">
        <v>120</v>
      </c>
      <c r="AM21" s="17">
        <f t="shared" si="15"/>
        <v>2</v>
      </c>
      <c r="AN21" s="17">
        <f>VLOOKUP(AM21,'Место-баллы'!$A$3:$B$52,2,0)</f>
        <v>95</v>
      </c>
      <c r="AO21" s="11"/>
      <c r="AP21" s="17">
        <v>13</v>
      </c>
      <c r="AQ21" s="17">
        <f t="shared" si="16"/>
        <v>3</v>
      </c>
      <c r="AR21" s="17">
        <f>VLOOKUP(AQ21,'Место-баллы'!$A$3:$B$52,2,0)</f>
        <v>90</v>
      </c>
      <c r="AS21" s="9"/>
      <c r="AT21" s="29">
        <v>4</v>
      </c>
      <c r="AU21" s="29">
        <v>51</v>
      </c>
      <c r="AV21" s="30">
        <f t="shared" si="17"/>
        <v>3.3680555555555551E-3</v>
      </c>
      <c r="AW21" s="29">
        <v>36</v>
      </c>
      <c r="AX21" s="29">
        <f t="shared" si="18"/>
        <v>0</v>
      </c>
      <c r="AY21" s="30">
        <f t="shared" si="19"/>
        <v>3.3680555555555551E-3</v>
      </c>
      <c r="AZ21" s="29">
        <f t="shared" si="20"/>
        <v>8</v>
      </c>
      <c r="BA21" s="29">
        <f>VLOOKUP(AZ21,'Место-баллы'!$A$3:$B$52,2,0)</f>
        <v>71</v>
      </c>
    </row>
    <row r="22" spans="1:53" ht="14.4" x14ac:dyDescent="0.3">
      <c r="A22" s="8"/>
      <c r="B22" s="17">
        <f t="shared" si="0"/>
        <v>3</v>
      </c>
      <c r="C22" s="17">
        <f t="shared" si="1"/>
        <v>580</v>
      </c>
      <c r="D22" s="11"/>
      <c r="E22" s="34" t="s">
        <v>55</v>
      </c>
      <c r="F22" s="11"/>
      <c r="G22" s="17">
        <v>47</v>
      </c>
      <c r="H22" s="17">
        <f t="shared" si="2"/>
        <v>4</v>
      </c>
      <c r="I22" s="17">
        <f>VLOOKUP(H22,'Место-баллы'!$A$3:$B$52,2,0)</f>
        <v>85</v>
      </c>
      <c r="J22" s="9"/>
      <c r="K22" s="29">
        <v>2</v>
      </c>
      <c r="L22" s="29">
        <v>52</v>
      </c>
      <c r="M22" s="30">
        <f t="shared" si="3"/>
        <v>1.9907407407407408E-3</v>
      </c>
      <c r="N22" s="29">
        <v>35</v>
      </c>
      <c r="O22" s="29">
        <f t="shared" si="4"/>
        <v>0</v>
      </c>
      <c r="P22" s="30">
        <f t="shared" si="5"/>
        <v>1.9907407407407408E-3</v>
      </c>
      <c r="Q22" s="29">
        <f t="shared" si="6"/>
        <v>3</v>
      </c>
      <c r="R22" s="29">
        <f>VLOOKUP(Q22,'Место-баллы'!$A$3:$B$52,2,0)</f>
        <v>90</v>
      </c>
      <c r="S22" s="9"/>
      <c r="T22" s="29">
        <v>6</v>
      </c>
      <c r="U22" s="29">
        <v>38</v>
      </c>
      <c r="V22" s="30">
        <f t="shared" si="7"/>
        <v>4.6064814814814814E-3</v>
      </c>
      <c r="W22" s="29">
        <v>4</v>
      </c>
      <c r="X22" s="29">
        <f t="shared" si="8"/>
        <v>0</v>
      </c>
      <c r="Y22" s="30">
        <f t="shared" si="9"/>
        <v>4.6064814814814814E-3</v>
      </c>
      <c r="Z22" s="29">
        <f t="shared" si="10"/>
        <v>8</v>
      </c>
      <c r="AA22" s="29">
        <f>VLOOKUP(Z22,'Место-баллы'!$A$3:$B$52,2,0)</f>
        <v>71</v>
      </c>
      <c r="AB22" s="9"/>
      <c r="AC22" s="29">
        <v>12</v>
      </c>
      <c r="AD22" s="29">
        <v>52</v>
      </c>
      <c r="AE22" s="30">
        <f t="shared" si="11"/>
        <v>8.9351851851851866E-3</v>
      </c>
      <c r="AF22" s="29">
        <v>12</v>
      </c>
      <c r="AG22" s="29">
        <f t="shared" si="12"/>
        <v>0</v>
      </c>
      <c r="AH22" s="30">
        <f t="shared" si="13"/>
        <v>8.9351851851851866E-3</v>
      </c>
      <c r="AI22" s="29">
        <f t="shared" si="14"/>
        <v>14</v>
      </c>
      <c r="AJ22" s="29">
        <f>VLOOKUP(AI22,'Место-баллы'!$A$3:$B$52,2,0)</f>
        <v>59</v>
      </c>
      <c r="AK22" s="11"/>
      <c r="AL22" s="17">
        <f>109+6</f>
        <v>115</v>
      </c>
      <c r="AM22" s="17">
        <f t="shared" si="15"/>
        <v>3</v>
      </c>
      <c r="AN22" s="17">
        <f>VLOOKUP(AM22,'Место-баллы'!$A$3:$B$52,2,0)</f>
        <v>90</v>
      </c>
      <c r="AO22" s="11"/>
      <c r="AP22" s="17">
        <v>15</v>
      </c>
      <c r="AQ22" s="17">
        <f t="shared" si="16"/>
        <v>1</v>
      </c>
      <c r="AR22" s="17">
        <f>VLOOKUP(AQ22,'Место-баллы'!$A$3:$B$52,2,0)</f>
        <v>100</v>
      </c>
      <c r="AS22" s="9"/>
      <c r="AT22" s="29">
        <v>4</v>
      </c>
      <c r="AU22" s="29">
        <v>26</v>
      </c>
      <c r="AV22" s="30">
        <f t="shared" si="17"/>
        <v>3.0787037037037037E-3</v>
      </c>
      <c r="AW22" s="29">
        <v>36</v>
      </c>
      <c r="AX22" s="29">
        <f t="shared" si="18"/>
        <v>0</v>
      </c>
      <c r="AY22" s="30">
        <f t="shared" si="19"/>
        <v>3.0787037037037037E-3</v>
      </c>
      <c r="AZ22" s="29">
        <f t="shared" si="20"/>
        <v>4</v>
      </c>
      <c r="BA22" s="29">
        <f>VLOOKUP(AZ22,'Место-баллы'!$A$3:$B$52,2,0)</f>
        <v>85</v>
      </c>
    </row>
    <row r="23" spans="1:53" ht="14.4" x14ac:dyDescent="0.3">
      <c r="A23" s="8"/>
      <c r="B23" s="17">
        <f t="shared" si="0"/>
        <v>4</v>
      </c>
      <c r="C23" s="17">
        <f t="shared" si="1"/>
        <v>567</v>
      </c>
      <c r="D23" s="11"/>
      <c r="E23" s="34" t="s">
        <v>62</v>
      </c>
      <c r="F23" s="11"/>
      <c r="G23" s="17">
        <v>45</v>
      </c>
      <c r="H23" s="17">
        <f t="shared" si="2"/>
        <v>14</v>
      </c>
      <c r="I23" s="17">
        <f>VLOOKUP(H23,'Место-баллы'!$A$3:$B$52,2,0)</f>
        <v>59</v>
      </c>
      <c r="J23" s="9"/>
      <c r="K23" s="29">
        <v>2</v>
      </c>
      <c r="L23" s="29">
        <v>53</v>
      </c>
      <c r="M23" s="30">
        <f t="shared" si="3"/>
        <v>2.0023148148148148E-3</v>
      </c>
      <c r="N23" s="29">
        <v>35</v>
      </c>
      <c r="O23" s="29">
        <f t="shared" si="4"/>
        <v>0</v>
      </c>
      <c r="P23" s="30">
        <f t="shared" si="5"/>
        <v>2.0023148148148148E-3</v>
      </c>
      <c r="Q23" s="29">
        <f t="shared" si="6"/>
        <v>4</v>
      </c>
      <c r="R23" s="29">
        <f>VLOOKUP(Q23,'Место-баллы'!$A$3:$B$52,2,0)</f>
        <v>85</v>
      </c>
      <c r="S23" s="9"/>
      <c r="T23" s="29">
        <v>6</v>
      </c>
      <c r="U23" s="29">
        <v>36</v>
      </c>
      <c r="V23" s="30">
        <f t="shared" si="7"/>
        <v>4.5833333333333334E-3</v>
      </c>
      <c r="W23" s="29">
        <v>4</v>
      </c>
      <c r="X23" s="29">
        <f t="shared" si="8"/>
        <v>0</v>
      </c>
      <c r="Y23" s="30">
        <f t="shared" si="9"/>
        <v>4.5833333333333334E-3</v>
      </c>
      <c r="Z23" s="29">
        <f t="shared" si="10"/>
        <v>5</v>
      </c>
      <c r="AA23" s="29">
        <f>VLOOKUP(Z23,'Место-баллы'!$A$3:$B$52,2,0)</f>
        <v>80</v>
      </c>
      <c r="AB23" s="9"/>
      <c r="AC23" s="29">
        <v>10</v>
      </c>
      <c r="AD23" s="29">
        <v>30</v>
      </c>
      <c r="AE23" s="30">
        <f t="shared" si="11"/>
        <v>7.2916666666666659E-3</v>
      </c>
      <c r="AF23" s="29">
        <v>12</v>
      </c>
      <c r="AG23" s="29">
        <f t="shared" si="12"/>
        <v>0</v>
      </c>
      <c r="AH23" s="30">
        <f t="shared" si="13"/>
        <v>7.2916666666666659E-3</v>
      </c>
      <c r="AI23" s="29">
        <f t="shared" si="14"/>
        <v>2</v>
      </c>
      <c r="AJ23" s="29">
        <f>VLOOKUP(AI23,'Место-баллы'!$A$3:$B$52,2,0)</f>
        <v>95</v>
      </c>
      <c r="AK23" s="11"/>
      <c r="AL23" s="17">
        <v>110</v>
      </c>
      <c r="AM23" s="17">
        <f t="shared" si="15"/>
        <v>5</v>
      </c>
      <c r="AN23" s="17">
        <f>VLOOKUP(AM23,'Место-баллы'!$A$3:$B$52,2,0)</f>
        <v>80</v>
      </c>
      <c r="AO23" s="11"/>
      <c r="AP23" s="17">
        <v>8</v>
      </c>
      <c r="AQ23" s="17">
        <f t="shared" si="16"/>
        <v>7</v>
      </c>
      <c r="AR23" s="17">
        <f>VLOOKUP(AQ23,'Место-баллы'!$A$3:$B$52,2,0)</f>
        <v>73</v>
      </c>
      <c r="AS23" s="9"/>
      <c r="AT23" s="29">
        <v>3</v>
      </c>
      <c r="AU23" s="29">
        <v>59</v>
      </c>
      <c r="AV23" s="30">
        <f t="shared" si="17"/>
        <v>2.7662037037037034E-3</v>
      </c>
      <c r="AW23" s="29">
        <v>36</v>
      </c>
      <c r="AX23" s="29">
        <f t="shared" si="18"/>
        <v>0</v>
      </c>
      <c r="AY23" s="30">
        <f t="shared" si="19"/>
        <v>2.7662037037037034E-3</v>
      </c>
      <c r="AZ23" s="29">
        <f t="shared" si="20"/>
        <v>2</v>
      </c>
      <c r="BA23" s="29">
        <f>VLOOKUP(AZ23,'Место-баллы'!$A$3:$B$52,2,0)</f>
        <v>95</v>
      </c>
    </row>
    <row r="24" spans="1:53" ht="14.4" x14ac:dyDescent="0.3">
      <c r="A24" s="8"/>
      <c r="B24" s="17">
        <f t="shared" si="0"/>
        <v>5</v>
      </c>
      <c r="C24" s="17">
        <f t="shared" si="1"/>
        <v>552</v>
      </c>
      <c r="D24" s="11"/>
      <c r="E24" s="34" t="s">
        <v>66</v>
      </c>
      <c r="F24" s="11"/>
      <c r="G24" s="17">
        <v>47</v>
      </c>
      <c r="H24" s="17">
        <f t="shared" si="2"/>
        <v>4</v>
      </c>
      <c r="I24" s="17">
        <f>VLOOKUP(H24,'Место-баллы'!$A$3:$B$52,2,0)</f>
        <v>85</v>
      </c>
      <c r="J24" s="9"/>
      <c r="K24" s="29">
        <v>3</v>
      </c>
      <c r="L24" s="29">
        <v>5</v>
      </c>
      <c r="M24" s="30">
        <f t="shared" si="3"/>
        <v>2.1412037037037038E-3</v>
      </c>
      <c r="N24" s="29">
        <v>27</v>
      </c>
      <c r="O24" s="29">
        <f t="shared" si="4"/>
        <v>8</v>
      </c>
      <c r="P24" s="30">
        <f t="shared" si="5"/>
        <v>2.2337962962962962E-3</v>
      </c>
      <c r="Q24" s="29">
        <f t="shared" si="6"/>
        <v>9</v>
      </c>
      <c r="R24" s="29">
        <f>VLOOKUP(Q24,'Место-баллы'!$A$3:$B$52,2,0)</f>
        <v>69</v>
      </c>
      <c r="S24" s="9"/>
      <c r="T24" s="29">
        <v>6</v>
      </c>
      <c r="U24" s="29">
        <v>35</v>
      </c>
      <c r="V24" s="30">
        <f t="shared" si="7"/>
        <v>4.5717592592592589E-3</v>
      </c>
      <c r="W24" s="29">
        <v>4</v>
      </c>
      <c r="X24" s="29">
        <f t="shared" si="8"/>
        <v>0</v>
      </c>
      <c r="Y24" s="30">
        <f t="shared" si="9"/>
        <v>4.5717592592592589E-3</v>
      </c>
      <c r="Z24" s="29">
        <f t="shared" si="10"/>
        <v>3</v>
      </c>
      <c r="AA24" s="29">
        <f>VLOOKUP(Z24,'Место-баллы'!$A$3:$B$52,2,0)</f>
        <v>90</v>
      </c>
      <c r="AB24" s="9"/>
      <c r="AC24" s="29">
        <v>11</v>
      </c>
      <c r="AD24" s="29">
        <v>54</v>
      </c>
      <c r="AE24" s="30">
        <f t="shared" si="11"/>
        <v>8.2638888888888883E-3</v>
      </c>
      <c r="AF24" s="29">
        <v>12</v>
      </c>
      <c r="AG24" s="29">
        <f t="shared" si="12"/>
        <v>0</v>
      </c>
      <c r="AH24" s="30">
        <f t="shared" si="13"/>
        <v>8.2638888888888883E-3</v>
      </c>
      <c r="AI24" s="29">
        <f t="shared" si="14"/>
        <v>11</v>
      </c>
      <c r="AJ24" s="29">
        <f>VLOOKUP(AI24,'Место-баллы'!$A$3:$B$52,2,0)</f>
        <v>65</v>
      </c>
      <c r="AK24" s="11"/>
      <c r="AL24" s="17">
        <f>109+6</f>
        <v>115</v>
      </c>
      <c r="AM24" s="17">
        <f t="shared" si="15"/>
        <v>3</v>
      </c>
      <c r="AN24" s="17">
        <f>VLOOKUP(AM24,'Место-баллы'!$A$3:$B$52,2,0)</f>
        <v>90</v>
      </c>
      <c r="AO24" s="11"/>
      <c r="AP24" s="17">
        <v>11</v>
      </c>
      <c r="AQ24" s="17">
        <f t="shared" si="16"/>
        <v>5</v>
      </c>
      <c r="AR24" s="17">
        <f>VLOOKUP(AQ24,'Место-баллы'!$A$3:$B$52,2,0)</f>
        <v>80</v>
      </c>
      <c r="AS24" s="9"/>
      <c r="AT24" s="29">
        <v>4</v>
      </c>
      <c r="AU24" s="29">
        <v>50</v>
      </c>
      <c r="AV24" s="30">
        <f t="shared" si="17"/>
        <v>3.3564814814814811E-3</v>
      </c>
      <c r="AW24" s="29">
        <v>36</v>
      </c>
      <c r="AX24" s="29">
        <f t="shared" si="18"/>
        <v>0</v>
      </c>
      <c r="AY24" s="30">
        <f t="shared" si="19"/>
        <v>3.3564814814814811E-3</v>
      </c>
      <c r="AZ24" s="29">
        <f t="shared" si="20"/>
        <v>7</v>
      </c>
      <c r="BA24" s="29">
        <f>VLOOKUP(AZ24,'Место-баллы'!$A$3:$B$52,2,0)</f>
        <v>73</v>
      </c>
    </row>
    <row r="25" spans="1:53" ht="14.4" x14ac:dyDescent="0.3">
      <c r="A25" s="8"/>
      <c r="B25" s="17">
        <f t="shared" si="0"/>
        <v>6</v>
      </c>
      <c r="C25" s="17">
        <f t="shared" si="1"/>
        <v>537</v>
      </c>
      <c r="D25" s="11"/>
      <c r="E25" s="34" t="s">
        <v>52</v>
      </c>
      <c r="F25" s="11"/>
      <c r="G25" s="17">
        <v>47</v>
      </c>
      <c r="H25" s="17">
        <f t="shared" si="2"/>
        <v>4</v>
      </c>
      <c r="I25" s="17">
        <f>VLOOKUP(H25,'Место-баллы'!$A$3:$B$52,2,0)</f>
        <v>85</v>
      </c>
      <c r="J25" s="9"/>
      <c r="K25" s="29">
        <v>3</v>
      </c>
      <c r="L25" s="29">
        <v>5</v>
      </c>
      <c r="M25" s="30">
        <f t="shared" si="3"/>
        <v>2.1412037037037038E-3</v>
      </c>
      <c r="N25" s="29">
        <v>34</v>
      </c>
      <c r="O25" s="29">
        <f t="shared" si="4"/>
        <v>1</v>
      </c>
      <c r="P25" s="30">
        <f t="shared" si="5"/>
        <v>2.1527777777777778E-3</v>
      </c>
      <c r="Q25" s="29">
        <f t="shared" si="6"/>
        <v>5</v>
      </c>
      <c r="R25" s="29">
        <f>VLOOKUP(Q25,'Место-баллы'!$A$3:$B$52,2,0)</f>
        <v>80</v>
      </c>
      <c r="S25" s="9"/>
      <c r="T25" s="29">
        <v>6</v>
      </c>
      <c r="U25" s="29">
        <v>37</v>
      </c>
      <c r="V25" s="30">
        <f t="shared" si="7"/>
        <v>4.5949074074074078E-3</v>
      </c>
      <c r="W25" s="29">
        <v>4</v>
      </c>
      <c r="X25" s="29">
        <f t="shared" si="8"/>
        <v>0</v>
      </c>
      <c r="Y25" s="30">
        <f t="shared" si="9"/>
        <v>4.5949074074074078E-3</v>
      </c>
      <c r="Z25" s="29">
        <f t="shared" si="10"/>
        <v>6</v>
      </c>
      <c r="AA25" s="29">
        <f>VLOOKUP(Z25,'Место-баллы'!$A$3:$B$52,2,0)</f>
        <v>75</v>
      </c>
      <c r="AB25" s="9"/>
      <c r="AC25" s="29">
        <v>11</v>
      </c>
      <c r="AD25" s="29">
        <v>32</v>
      </c>
      <c r="AE25" s="30">
        <f t="shared" si="11"/>
        <v>8.0092592592592594E-3</v>
      </c>
      <c r="AF25" s="29">
        <v>12</v>
      </c>
      <c r="AG25" s="29">
        <f t="shared" si="12"/>
        <v>0</v>
      </c>
      <c r="AH25" s="30">
        <f t="shared" si="13"/>
        <v>8.0092592592592594E-3</v>
      </c>
      <c r="AI25" s="29">
        <f t="shared" si="14"/>
        <v>8</v>
      </c>
      <c r="AJ25" s="29">
        <f>VLOOKUP(AI25,'Место-баллы'!$A$3:$B$52,2,0)</f>
        <v>71</v>
      </c>
      <c r="AK25" s="11"/>
      <c r="AL25" s="17">
        <v>85</v>
      </c>
      <c r="AM25" s="17">
        <f t="shared" si="15"/>
        <v>12</v>
      </c>
      <c r="AN25" s="17">
        <f>VLOOKUP(AM25,'Место-баллы'!$A$3:$B$52,2,0)</f>
        <v>63</v>
      </c>
      <c r="AO25" s="11"/>
      <c r="AP25" s="17">
        <v>8</v>
      </c>
      <c r="AQ25" s="17">
        <f t="shared" si="16"/>
        <v>7</v>
      </c>
      <c r="AR25" s="17">
        <f>VLOOKUP(AQ25,'Место-баллы'!$A$3:$B$52,2,0)</f>
        <v>73</v>
      </c>
      <c r="AS25" s="9"/>
      <c r="AT25" s="29">
        <v>4</v>
      </c>
      <c r="AU25" s="29">
        <v>7</v>
      </c>
      <c r="AV25" s="30">
        <f t="shared" si="17"/>
        <v>2.8587962962962963E-3</v>
      </c>
      <c r="AW25" s="29">
        <v>36</v>
      </c>
      <c r="AX25" s="29">
        <f t="shared" si="18"/>
        <v>0</v>
      </c>
      <c r="AY25" s="30">
        <f t="shared" si="19"/>
        <v>2.8587962962962963E-3</v>
      </c>
      <c r="AZ25" s="29">
        <f t="shared" si="20"/>
        <v>3</v>
      </c>
      <c r="BA25" s="29">
        <f>VLOOKUP(AZ25,'Место-баллы'!$A$3:$B$52,2,0)</f>
        <v>90</v>
      </c>
    </row>
    <row r="26" spans="1:53" ht="14.4" x14ac:dyDescent="0.3">
      <c r="A26" s="8"/>
      <c r="B26" s="17">
        <f t="shared" si="0"/>
        <v>7</v>
      </c>
      <c r="C26" s="17">
        <f t="shared" si="1"/>
        <v>534</v>
      </c>
      <c r="D26" s="11"/>
      <c r="E26" s="34" t="s">
        <v>54</v>
      </c>
      <c r="F26" s="11"/>
      <c r="G26" s="17">
        <v>47</v>
      </c>
      <c r="H26" s="17">
        <f t="shared" si="2"/>
        <v>4</v>
      </c>
      <c r="I26" s="17">
        <f>VLOOKUP(H26,'Место-баллы'!$A$3:$B$52,2,0)</f>
        <v>85</v>
      </c>
      <c r="J26" s="9"/>
      <c r="K26" s="29">
        <v>2</v>
      </c>
      <c r="L26" s="29">
        <v>41</v>
      </c>
      <c r="M26" s="30">
        <f t="shared" si="3"/>
        <v>1.8634259259259261E-3</v>
      </c>
      <c r="N26" s="29">
        <v>35</v>
      </c>
      <c r="O26" s="29">
        <f t="shared" si="4"/>
        <v>0</v>
      </c>
      <c r="P26" s="30">
        <f t="shared" si="5"/>
        <v>1.8634259259259261E-3</v>
      </c>
      <c r="Q26" s="29">
        <f t="shared" si="6"/>
        <v>2</v>
      </c>
      <c r="R26" s="29">
        <f>VLOOKUP(Q26,'Место-баллы'!$A$3:$B$52,2,0)</f>
        <v>95</v>
      </c>
      <c r="S26" s="9"/>
      <c r="T26" s="29">
        <v>6</v>
      </c>
      <c r="U26" s="29">
        <v>55</v>
      </c>
      <c r="V26" s="30">
        <f t="shared" si="7"/>
        <v>4.8032407407407407E-3</v>
      </c>
      <c r="W26" s="29">
        <v>4</v>
      </c>
      <c r="X26" s="29">
        <f t="shared" si="8"/>
        <v>0</v>
      </c>
      <c r="Y26" s="30">
        <f t="shared" si="9"/>
        <v>4.8032407407407407E-3</v>
      </c>
      <c r="Z26" s="29">
        <f t="shared" si="10"/>
        <v>14</v>
      </c>
      <c r="AA26" s="29">
        <f>VLOOKUP(Z26,'Место-баллы'!$A$3:$B$52,2,0)</f>
        <v>59</v>
      </c>
      <c r="AB26" s="9"/>
      <c r="AC26" s="29">
        <v>11</v>
      </c>
      <c r="AD26" s="29">
        <v>46</v>
      </c>
      <c r="AE26" s="30">
        <f t="shared" si="11"/>
        <v>8.1712962962962963E-3</v>
      </c>
      <c r="AF26" s="29">
        <v>12</v>
      </c>
      <c r="AG26" s="29">
        <f t="shared" si="12"/>
        <v>0</v>
      </c>
      <c r="AH26" s="30">
        <f t="shared" si="13"/>
        <v>8.1712962962962963E-3</v>
      </c>
      <c r="AI26" s="29">
        <f t="shared" si="14"/>
        <v>9</v>
      </c>
      <c r="AJ26" s="29">
        <f>VLOOKUP(AI26,'Место-баллы'!$A$3:$B$52,2,0)</f>
        <v>69</v>
      </c>
      <c r="AK26" s="11"/>
      <c r="AL26" s="17">
        <v>104</v>
      </c>
      <c r="AM26" s="17">
        <f t="shared" si="15"/>
        <v>6</v>
      </c>
      <c r="AN26" s="17">
        <f>VLOOKUP(AM26,'Место-баллы'!$A$3:$B$52,2,0)</f>
        <v>75</v>
      </c>
      <c r="AO26" s="11"/>
      <c r="AP26" s="17">
        <v>13</v>
      </c>
      <c r="AQ26" s="17">
        <f t="shared" si="16"/>
        <v>3</v>
      </c>
      <c r="AR26" s="17">
        <f>VLOOKUP(AQ26,'Место-баллы'!$A$3:$B$52,2,0)</f>
        <v>90</v>
      </c>
      <c r="AS26" s="9"/>
      <c r="AT26" s="29">
        <v>5</v>
      </c>
      <c r="AU26" s="29">
        <v>50</v>
      </c>
      <c r="AV26" s="30">
        <f t="shared" si="17"/>
        <v>4.0509259259259257E-3</v>
      </c>
      <c r="AW26" s="29">
        <v>36</v>
      </c>
      <c r="AX26" s="29">
        <f t="shared" si="18"/>
        <v>0</v>
      </c>
      <c r="AY26" s="30">
        <f t="shared" si="19"/>
        <v>4.0509259259259257E-3</v>
      </c>
      <c r="AZ26" s="29">
        <f t="shared" si="20"/>
        <v>13</v>
      </c>
      <c r="BA26" s="29">
        <f>VLOOKUP(AZ26,'Место-баллы'!$A$3:$B$52,2,0)</f>
        <v>61</v>
      </c>
    </row>
    <row r="27" spans="1:53" ht="14.4" x14ac:dyDescent="0.3">
      <c r="A27" s="8"/>
      <c r="B27" s="17">
        <f t="shared" si="0"/>
        <v>8</v>
      </c>
      <c r="C27" s="17">
        <f t="shared" si="1"/>
        <v>516</v>
      </c>
      <c r="D27" s="11"/>
      <c r="E27" s="34" t="s">
        <v>63</v>
      </c>
      <c r="F27" s="11"/>
      <c r="G27" s="17">
        <v>47</v>
      </c>
      <c r="H27" s="17">
        <f t="shared" si="2"/>
        <v>4</v>
      </c>
      <c r="I27" s="17">
        <f>VLOOKUP(H27,'Место-баллы'!$A$3:$B$52,2,0)</f>
        <v>85</v>
      </c>
      <c r="J27" s="9"/>
      <c r="K27" s="29">
        <v>3</v>
      </c>
      <c r="L27" s="29">
        <v>5</v>
      </c>
      <c r="M27" s="30">
        <f t="shared" si="3"/>
        <v>2.1412037037037038E-3</v>
      </c>
      <c r="N27" s="29">
        <v>30</v>
      </c>
      <c r="O27" s="29">
        <f t="shared" si="4"/>
        <v>5</v>
      </c>
      <c r="P27" s="30">
        <f t="shared" si="5"/>
        <v>2.1990740740740742E-3</v>
      </c>
      <c r="Q27" s="29">
        <f t="shared" si="6"/>
        <v>6</v>
      </c>
      <c r="R27" s="29">
        <f>VLOOKUP(Q27,'Место-баллы'!$A$3:$B$52,2,0)</f>
        <v>75</v>
      </c>
      <c r="S27" s="9"/>
      <c r="T27" s="29">
        <v>6</v>
      </c>
      <c r="U27" s="29">
        <v>35</v>
      </c>
      <c r="V27" s="30">
        <f t="shared" si="7"/>
        <v>4.5717592592592589E-3</v>
      </c>
      <c r="W27" s="29">
        <v>4</v>
      </c>
      <c r="X27" s="29">
        <f t="shared" si="8"/>
        <v>0</v>
      </c>
      <c r="Y27" s="30">
        <f t="shared" si="9"/>
        <v>4.5717592592592589E-3</v>
      </c>
      <c r="Z27" s="29">
        <f t="shared" si="10"/>
        <v>3</v>
      </c>
      <c r="AA27" s="29">
        <f>VLOOKUP(Z27,'Место-баллы'!$A$3:$B$52,2,0)</f>
        <v>90</v>
      </c>
      <c r="AB27" s="9"/>
      <c r="AC27" s="29">
        <v>11</v>
      </c>
      <c r="AD27" s="29">
        <v>3</v>
      </c>
      <c r="AE27" s="30">
        <f t="shared" si="11"/>
        <v>7.6736111111111111E-3</v>
      </c>
      <c r="AF27" s="29">
        <v>12</v>
      </c>
      <c r="AG27" s="29">
        <f t="shared" si="12"/>
        <v>0</v>
      </c>
      <c r="AH27" s="30">
        <f t="shared" si="13"/>
        <v>7.6736111111111111E-3</v>
      </c>
      <c r="AI27" s="29">
        <f t="shared" si="14"/>
        <v>4</v>
      </c>
      <c r="AJ27" s="29">
        <f>VLOOKUP(AI27,'Место-баллы'!$A$3:$B$52,2,0)</f>
        <v>85</v>
      </c>
      <c r="AK27" s="11"/>
      <c r="AL27" s="17">
        <v>82</v>
      </c>
      <c r="AM27" s="17">
        <f t="shared" si="15"/>
        <v>14</v>
      </c>
      <c r="AN27" s="17">
        <f>VLOOKUP(AM27,'Место-баллы'!$A$3:$B$52,2,0)</f>
        <v>59</v>
      </c>
      <c r="AO27" s="11"/>
      <c r="AP27" s="17">
        <v>6</v>
      </c>
      <c r="AQ27" s="17">
        <f t="shared" si="16"/>
        <v>11</v>
      </c>
      <c r="AR27" s="17">
        <f>VLOOKUP(AQ27,'Место-баллы'!$A$3:$B$52,2,0)</f>
        <v>65</v>
      </c>
      <c r="AS27" s="9"/>
      <c r="AT27" s="29">
        <v>10</v>
      </c>
      <c r="AU27" s="29">
        <v>5</v>
      </c>
      <c r="AV27" s="30">
        <f t="shared" si="17"/>
        <v>7.0023148148148154E-3</v>
      </c>
      <c r="AW27" s="29">
        <v>35</v>
      </c>
      <c r="AX27" s="29">
        <f t="shared" si="18"/>
        <v>1</v>
      </c>
      <c r="AY27" s="30">
        <f t="shared" si="19"/>
        <v>7.0138888888888898E-3</v>
      </c>
      <c r="AZ27" s="29">
        <f t="shared" si="20"/>
        <v>15</v>
      </c>
      <c r="BA27" s="29">
        <f>VLOOKUP(AZ27,'Место-баллы'!$A$3:$B$52,2,0)</f>
        <v>57</v>
      </c>
    </row>
    <row r="28" spans="1:53" ht="14.4" x14ac:dyDescent="0.3">
      <c r="A28" s="8"/>
      <c r="B28" s="17">
        <f t="shared" si="0"/>
        <v>9</v>
      </c>
      <c r="C28" s="17">
        <f t="shared" si="1"/>
        <v>478</v>
      </c>
      <c r="D28" s="11"/>
      <c r="E28" s="34" t="s">
        <v>59</v>
      </c>
      <c r="F28" s="11"/>
      <c r="G28" s="17">
        <v>46</v>
      </c>
      <c r="H28" s="17">
        <f t="shared" si="2"/>
        <v>12</v>
      </c>
      <c r="I28" s="17">
        <f>VLOOKUP(H28,'Место-баллы'!$A$3:$B$52,2,0)</f>
        <v>63</v>
      </c>
      <c r="J28" s="9"/>
      <c r="K28" s="29">
        <v>3</v>
      </c>
      <c r="L28" s="29">
        <v>5</v>
      </c>
      <c r="M28" s="30">
        <f t="shared" si="3"/>
        <v>2.1412037037037038E-3</v>
      </c>
      <c r="N28" s="29">
        <v>5</v>
      </c>
      <c r="O28" s="29">
        <f t="shared" si="4"/>
        <v>30</v>
      </c>
      <c r="P28" s="30">
        <f t="shared" si="5"/>
        <v>2.488425925925926E-3</v>
      </c>
      <c r="Q28" s="29">
        <f t="shared" si="6"/>
        <v>18</v>
      </c>
      <c r="R28" s="29">
        <f>VLOOKUP(Q28,'Место-баллы'!$A$3:$B$52,2,0)</f>
        <v>51</v>
      </c>
      <c r="S28" s="9"/>
      <c r="T28" s="29">
        <v>6</v>
      </c>
      <c r="U28" s="29">
        <v>17</v>
      </c>
      <c r="V28" s="30">
        <f t="shared" si="7"/>
        <v>4.363425925925926E-3</v>
      </c>
      <c r="W28" s="29">
        <v>4</v>
      </c>
      <c r="X28" s="29">
        <f t="shared" si="8"/>
        <v>0</v>
      </c>
      <c r="Y28" s="30">
        <f t="shared" si="9"/>
        <v>4.363425925925926E-3</v>
      </c>
      <c r="Z28" s="29">
        <f t="shared" si="10"/>
        <v>1</v>
      </c>
      <c r="AA28" s="29">
        <f>VLOOKUP(Z28,'Место-баллы'!$A$3:$B$52,2,0)</f>
        <v>100</v>
      </c>
      <c r="AB28" s="9"/>
      <c r="AC28" s="29">
        <v>11</v>
      </c>
      <c r="AD28" s="29">
        <v>15</v>
      </c>
      <c r="AE28" s="30">
        <f t="shared" si="11"/>
        <v>7.8125E-3</v>
      </c>
      <c r="AF28" s="29">
        <v>12</v>
      </c>
      <c r="AG28" s="29">
        <f t="shared" si="12"/>
        <v>0</v>
      </c>
      <c r="AH28" s="30">
        <f t="shared" si="13"/>
        <v>7.8125E-3</v>
      </c>
      <c r="AI28" s="29">
        <f t="shared" si="14"/>
        <v>6</v>
      </c>
      <c r="AJ28" s="29">
        <f>VLOOKUP(AI28,'Место-баллы'!$A$3:$B$52,2,0)</f>
        <v>75</v>
      </c>
      <c r="AK28" s="11"/>
      <c r="AL28" s="17">
        <f>89+6</f>
        <v>95</v>
      </c>
      <c r="AM28" s="17">
        <f t="shared" si="15"/>
        <v>11</v>
      </c>
      <c r="AN28" s="17">
        <f>VLOOKUP(AM28,'Место-баллы'!$A$3:$B$52,2,0)</f>
        <v>65</v>
      </c>
      <c r="AO28" s="11"/>
      <c r="AP28" s="17">
        <v>4</v>
      </c>
      <c r="AQ28" s="17">
        <f t="shared" si="16"/>
        <v>14</v>
      </c>
      <c r="AR28" s="17">
        <f>VLOOKUP(AQ28,'Место-баллы'!$A$3:$B$52,2,0)</f>
        <v>59</v>
      </c>
      <c r="AS28" s="9"/>
      <c r="AT28" s="29">
        <v>5</v>
      </c>
      <c r="AU28" s="29">
        <v>46</v>
      </c>
      <c r="AV28" s="30">
        <f t="shared" si="17"/>
        <v>4.0046296296296297E-3</v>
      </c>
      <c r="AW28" s="29">
        <v>36</v>
      </c>
      <c r="AX28" s="29">
        <f t="shared" si="18"/>
        <v>0</v>
      </c>
      <c r="AY28" s="30">
        <f t="shared" si="19"/>
        <v>4.0046296296296297E-3</v>
      </c>
      <c r="AZ28" s="29">
        <f t="shared" si="20"/>
        <v>11</v>
      </c>
      <c r="BA28" s="29">
        <f>VLOOKUP(AZ28,'Место-баллы'!$A$3:$B$52,2,0)</f>
        <v>65</v>
      </c>
    </row>
    <row r="29" spans="1:53" ht="14.4" x14ac:dyDescent="0.3">
      <c r="A29" s="8"/>
      <c r="B29" s="17">
        <f t="shared" si="0"/>
        <v>10</v>
      </c>
      <c r="C29" s="17">
        <f t="shared" si="1"/>
        <v>476</v>
      </c>
      <c r="D29" s="11"/>
      <c r="E29" s="34" t="s">
        <v>60</v>
      </c>
      <c r="F29" s="11"/>
      <c r="G29" s="17">
        <v>45</v>
      </c>
      <c r="H29" s="17">
        <f t="shared" si="2"/>
        <v>14</v>
      </c>
      <c r="I29" s="17">
        <f>VLOOKUP(H29,'Место-баллы'!$A$3:$B$52,2,0)</f>
        <v>59</v>
      </c>
      <c r="J29" s="9"/>
      <c r="K29" s="29">
        <v>3</v>
      </c>
      <c r="L29" s="29">
        <v>5</v>
      </c>
      <c r="M29" s="30">
        <f t="shared" si="3"/>
        <v>2.1412037037037038E-3</v>
      </c>
      <c r="N29" s="29">
        <v>30</v>
      </c>
      <c r="O29" s="29">
        <f t="shared" si="4"/>
        <v>5</v>
      </c>
      <c r="P29" s="30">
        <f t="shared" si="5"/>
        <v>2.1990740740740742E-3</v>
      </c>
      <c r="Q29" s="29">
        <f t="shared" si="6"/>
        <v>6</v>
      </c>
      <c r="R29" s="29">
        <f>VLOOKUP(Q29,'Место-баллы'!$A$3:$B$52,2,0)</f>
        <v>75</v>
      </c>
      <c r="S29" s="9"/>
      <c r="T29" s="29">
        <v>6</v>
      </c>
      <c r="U29" s="29">
        <v>38</v>
      </c>
      <c r="V29" s="30">
        <f t="shared" si="7"/>
        <v>4.6064814814814814E-3</v>
      </c>
      <c r="W29" s="29">
        <v>4</v>
      </c>
      <c r="X29" s="29">
        <f t="shared" si="8"/>
        <v>0</v>
      </c>
      <c r="Y29" s="30">
        <f t="shared" si="9"/>
        <v>4.6064814814814814E-3</v>
      </c>
      <c r="Z29" s="29">
        <f t="shared" si="10"/>
        <v>8</v>
      </c>
      <c r="AA29" s="29">
        <f>VLOOKUP(Z29,'Место-баллы'!$A$3:$B$52,2,0)</f>
        <v>71</v>
      </c>
      <c r="AB29" s="9"/>
      <c r="AC29" s="29">
        <v>12</v>
      </c>
      <c r="AD29" s="29">
        <v>47</v>
      </c>
      <c r="AE29" s="30">
        <f t="shared" si="11"/>
        <v>8.8773148148148153E-3</v>
      </c>
      <c r="AF29" s="29">
        <v>12</v>
      </c>
      <c r="AG29" s="29">
        <f t="shared" si="12"/>
        <v>0</v>
      </c>
      <c r="AH29" s="30">
        <f t="shared" si="13"/>
        <v>8.8773148148148153E-3</v>
      </c>
      <c r="AI29" s="29">
        <f t="shared" si="14"/>
        <v>13</v>
      </c>
      <c r="AJ29" s="29">
        <f>VLOOKUP(AI29,'Место-баллы'!$A$3:$B$52,2,0)</f>
        <v>61</v>
      </c>
      <c r="AK29" s="11"/>
      <c r="AL29" s="17">
        <v>99</v>
      </c>
      <c r="AM29" s="17">
        <f t="shared" si="15"/>
        <v>9</v>
      </c>
      <c r="AN29" s="17">
        <f>VLOOKUP(AM29,'Место-баллы'!$A$3:$B$52,2,0)</f>
        <v>69</v>
      </c>
      <c r="AO29" s="11"/>
      <c r="AP29" s="17">
        <v>5</v>
      </c>
      <c r="AQ29" s="17">
        <f t="shared" si="16"/>
        <v>13</v>
      </c>
      <c r="AR29" s="17">
        <f>VLOOKUP(AQ29,'Место-баллы'!$A$3:$B$52,2,0)</f>
        <v>61</v>
      </c>
      <c r="AS29" s="9"/>
      <c r="AT29" s="29">
        <v>4</v>
      </c>
      <c r="AU29" s="29">
        <v>31</v>
      </c>
      <c r="AV29" s="30">
        <f t="shared" si="17"/>
        <v>3.1365740740740742E-3</v>
      </c>
      <c r="AW29" s="29">
        <v>36</v>
      </c>
      <c r="AX29" s="29">
        <f t="shared" si="18"/>
        <v>0</v>
      </c>
      <c r="AY29" s="30">
        <f t="shared" si="19"/>
        <v>3.1365740740740742E-3</v>
      </c>
      <c r="AZ29" s="29">
        <f t="shared" si="20"/>
        <v>5</v>
      </c>
      <c r="BA29" s="29">
        <f>VLOOKUP(AZ29,'Место-баллы'!$A$3:$B$52,2,0)</f>
        <v>80</v>
      </c>
    </row>
    <row r="30" spans="1:53" ht="14.4" x14ac:dyDescent="0.3">
      <c r="A30" s="8"/>
      <c r="B30" s="17">
        <f t="shared" si="0"/>
        <v>11</v>
      </c>
      <c r="C30" s="17">
        <f t="shared" si="1"/>
        <v>467</v>
      </c>
      <c r="D30" s="11"/>
      <c r="E30" s="34" t="s">
        <v>51</v>
      </c>
      <c r="F30" s="11"/>
      <c r="G30" s="17">
        <v>41</v>
      </c>
      <c r="H30" s="17">
        <f t="shared" si="2"/>
        <v>18</v>
      </c>
      <c r="I30" s="17">
        <f>VLOOKUP(H30,'Место-баллы'!$A$3:$B$52,2,0)</f>
        <v>51</v>
      </c>
      <c r="J30" s="9"/>
      <c r="K30" s="29">
        <v>3</v>
      </c>
      <c r="L30" s="29">
        <v>5</v>
      </c>
      <c r="M30" s="30">
        <f t="shared" si="3"/>
        <v>2.1412037037037038E-3</v>
      </c>
      <c r="N30" s="29">
        <v>25</v>
      </c>
      <c r="O30" s="29">
        <f t="shared" si="4"/>
        <v>10</v>
      </c>
      <c r="P30" s="30">
        <f t="shared" si="5"/>
        <v>2.2569444444444447E-3</v>
      </c>
      <c r="Q30" s="29">
        <f t="shared" si="6"/>
        <v>12</v>
      </c>
      <c r="R30" s="29">
        <f>VLOOKUP(Q30,'Место-баллы'!$A$3:$B$52,2,0)</f>
        <v>63</v>
      </c>
      <c r="S30" s="9"/>
      <c r="T30" s="29">
        <v>6</v>
      </c>
      <c r="U30" s="29">
        <v>45</v>
      </c>
      <c r="V30" s="30">
        <f t="shared" si="7"/>
        <v>4.6874999999999998E-3</v>
      </c>
      <c r="W30" s="29">
        <v>4</v>
      </c>
      <c r="X30" s="29">
        <f t="shared" si="8"/>
        <v>0</v>
      </c>
      <c r="Y30" s="30">
        <f t="shared" si="9"/>
        <v>4.6874999999999998E-3</v>
      </c>
      <c r="Z30" s="29">
        <f t="shared" si="10"/>
        <v>10</v>
      </c>
      <c r="AA30" s="29">
        <f>VLOOKUP(Z30,'Место-баллы'!$A$3:$B$52,2,0)</f>
        <v>67</v>
      </c>
      <c r="AB30" s="9"/>
      <c r="AC30" s="29">
        <v>11</v>
      </c>
      <c r="AD30" s="29">
        <v>46</v>
      </c>
      <c r="AE30" s="30">
        <f t="shared" si="11"/>
        <v>8.1712962962962963E-3</v>
      </c>
      <c r="AF30" s="29">
        <v>12</v>
      </c>
      <c r="AG30" s="29">
        <f t="shared" si="12"/>
        <v>0</v>
      </c>
      <c r="AH30" s="30">
        <f t="shared" si="13"/>
        <v>8.1712962962962963E-3</v>
      </c>
      <c r="AI30" s="29">
        <f t="shared" si="14"/>
        <v>9</v>
      </c>
      <c r="AJ30" s="29">
        <f>VLOOKUP(AI30,'Место-баллы'!$A$3:$B$52,2,0)</f>
        <v>69</v>
      </c>
      <c r="AK30" s="11"/>
      <c r="AL30" s="17">
        <v>104</v>
      </c>
      <c r="AM30" s="17">
        <f t="shared" si="15"/>
        <v>6</v>
      </c>
      <c r="AN30" s="17">
        <f>VLOOKUP(AM30,'Место-баллы'!$A$3:$B$52,2,0)</f>
        <v>75</v>
      </c>
      <c r="AO30" s="11"/>
      <c r="AP30" s="17">
        <v>7</v>
      </c>
      <c r="AQ30" s="17">
        <f t="shared" si="16"/>
        <v>10</v>
      </c>
      <c r="AR30" s="17">
        <f>VLOOKUP(AQ30,'Место-баллы'!$A$3:$B$52,2,0)</f>
        <v>67</v>
      </c>
      <c r="AS30" s="9"/>
      <c r="AT30" s="29">
        <v>4</v>
      </c>
      <c r="AU30" s="29">
        <v>33</v>
      </c>
      <c r="AV30" s="30">
        <f t="shared" si="17"/>
        <v>3.1597222222222222E-3</v>
      </c>
      <c r="AW30" s="29">
        <v>36</v>
      </c>
      <c r="AX30" s="29">
        <f t="shared" si="18"/>
        <v>0</v>
      </c>
      <c r="AY30" s="30">
        <f t="shared" si="19"/>
        <v>3.1597222222222222E-3</v>
      </c>
      <c r="AZ30" s="29">
        <f t="shared" si="20"/>
        <v>6</v>
      </c>
      <c r="BA30" s="29">
        <f>VLOOKUP(AZ30,'Место-баллы'!$A$3:$B$52,2,0)</f>
        <v>75</v>
      </c>
    </row>
    <row r="31" spans="1:53" ht="14.4" x14ac:dyDescent="0.3">
      <c r="A31" s="8"/>
      <c r="B31" s="17">
        <f t="shared" si="0"/>
        <v>12</v>
      </c>
      <c r="C31" s="17">
        <f t="shared" si="1"/>
        <v>461</v>
      </c>
      <c r="D31" s="11"/>
      <c r="E31" s="34" t="s">
        <v>49</v>
      </c>
      <c r="F31" s="11"/>
      <c r="G31" s="17">
        <v>43</v>
      </c>
      <c r="H31" s="17">
        <f t="shared" si="2"/>
        <v>16</v>
      </c>
      <c r="I31" s="17">
        <f>VLOOKUP(H31,'Место-баллы'!$A$3:$B$52,2,0)</f>
        <v>55</v>
      </c>
      <c r="J31" s="9"/>
      <c r="K31" s="29">
        <v>3</v>
      </c>
      <c r="L31" s="29">
        <v>5</v>
      </c>
      <c r="M31" s="30">
        <f t="shared" si="3"/>
        <v>2.1412037037037038E-3</v>
      </c>
      <c r="N31" s="29">
        <v>29</v>
      </c>
      <c r="O31" s="29">
        <f t="shared" si="4"/>
        <v>6</v>
      </c>
      <c r="P31" s="30">
        <f t="shared" si="5"/>
        <v>2.2106481481481482E-3</v>
      </c>
      <c r="Q31" s="29">
        <f t="shared" si="6"/>
        <v>8</v>
      </c>
      <c r="R31" s="29">
        <f>VLOOKUP(Q31,'Место-баллы'!$A$3:$B$52,2,0)</f>
        <v>71</v>
      </c>
      <c r="S31" s="9"/>
      <c r="T31" s="29">
        <v>6</v>
      </c>
      <c r="U31" s="29">
        <v>52</v>
      </c>
      <c r="V31" s="30">
        <f t="shared" si="7"/>
        <v>4.7685185185185183E-3</v>
      </c>
      <c r="W31" s="29">
        <v>4</v>
      </c>
      <c r="X31" s="29">
        <f t="shared" si="8"/>
        <v>0</v>
      </c>
      <c r="Y31" s="30">
        <f t="shared" si="9"/>
        <v>4.7685185185185183E-3</v>
      </c>
      <c r="Z31" s="29">
        <f t="shared" si="10"/>
        <v>11</v>
      </c>
      <c r="AA31" s="29">
        <f>VLOOKUP(Z31,'Место-баллы'!$A$3:$B$52,2,0)</f>
        <v>65</v>
      </c>
      <c r="AB31" s="9"/>
      <c r="AC31" s="29">
        <v>12</v>
      </c>
      <c r="AD31" s="29">
        <v>31</v>
      </c>
      <c r="AE31" s="30">
        <f t="shared" si="11"/>
        <v>8.6921296296296312E-3</v>
      </c>
      <c r="AF31" s="29">
        <v>12</v>
      </c>
      <c r="AG31" s="29">
        <f t="shared" si="12"/>
        <v>0</v>
      </c>
      <c r="AH31" s="30">
        <f t="shared" si="13"/>
        <v>8.6921296296296312E-3</v>
      </c>
      <c r="AI31" s="29">
        <f t="shared" si="14"/>
        <v>12</v>
      </c>
      <c r="AJ31" s="29">
        <f>VLOOKUP(AI31,'Место-баллы'!$A$3:$B$52,2,0)</f>
        <v>63</v>
      </c>
      <c r="AK31" s="11"/>
      <c r="AL31" s="17">
        <v>98</v>
      </c>
      <c r="AM31" s="17">
        <f t="shared" si="15"/>
        <v>10</v>
      </c>
      <c r="AN31" s="17">
        <f>VLOOKUP(AM31,'Место-баллы'!$A$3:$B$52,2,0)</f>
        <v>67</v>
      </c>
      <c r="AO31" s="11"/>
      <c r="AP31" s="17">
        <v>8</v>
      </c>
      <c r="AQ31" s="17">
        <f t="shared" si="16"/>
        <v>7</v>
      </c>
      <c r="AR31" s="17">
        <f>VLOOKUP(AQ31,'Место-баллы'!$A$3:$B$52,2,0)</f>
        <v>73</v>
      </c>
      <c r="AS31" s="9"/>
      <c r="AT31" s="29">
        <v>5</v>
      </c>
      <c r="AU31" s="29">
        <v>34</v>
      </c>
      <c r="AV31" s="30">
        <f t="shared" si="17"/>
        <v>3.8657407407407408E-3</v>
      </c>
      <c r="AW31" s="29">
        <v>36</v>
      </c>
      <c r="AX31" s="29">
        <f t="shared" si="18"/>
        <v>0</v>
      </c>
      <c r="AY31" s="30">
        <f t="shared" si="19"/>
        <v>3.8657407407407408E-3</v>
      </c>
      <c r="AZ31" s="29">
        <f t="shared" si="20"/>
        <v>10</v>
      </c>
      <c r="BA31" s="29">
        <f>VLOOKUP(AZ31,'Место-баллы'!$A$3:$B$52,2,0)</f>
        <v>67</v>
      </c>
    </row>
    <row r="32" spans="1:53" ht="14.4" x14ac:dyDescent="0.3">
      <c r="A32" s="8"/>
      <c r="B32" s="17">
        <f t="shared" si="0"/>
        <v>13</v>
      </c>
      <c r="C32" s="17">
        <f t="shared" si="1"/>
        <v>457</v>
      </c>
      <c r="D32" s="11"/>
      <c r="E32" s="34" t="s">
        <v>65</v>
      </c>
      <c r="F32" s="11"/>
      <c r="G32" s="17">
        <v>47</v>
      </c>
      <c r="H32" s="17">
        <f t="shared" si="2"/>
        <v>4</v>
      </c>
      <c r="I32" s="17">
        <f>VLOOKUP(H32,'Место-баллы'!$A$3:$B$52,2,0)</f>
        <v>85</v>
      </c>
      <c r="J32" s="9"/>
      <c r="K32" s="29">
        <v>3</v>
      </c>
      <c r="L32" s="29">
        <v>5</v>
      </c>
      <c r="M32" s="30">
        <f t="shared" si="3"/>
        <v>2.1412037037037038E-3</v>
      </c>
      <c r="N32" s="29">
        <v>16</v>
      </c>
      <c r="O32" s="29">
        <f t="shared" si="4"/>
        <v>19</v>
      </c>
      <c r="P32" s="30">
        <f t="shared" si="5"/>
        <v>2.3611111111111111E-3</v>
      </c>
      <c r="Q32" s="29">
        <f t="shared" si="6"/>
        <v>14</v>
      </c>
      <c r="R32" s="29">
        <f>VLOOKUP(Q32,'Место-баллы'!$A$3:$B$52,2,0)</f>
        <v>59</v>
      </c>
      <c r="S32" s="9"/>
      <c r="T32" s="29">
        <v>6</v>
      </c>
      <c r="U32" s="29">
        <v>52</v>
      </c>
      <c r="V32" s="30">
        <f t="shared" si="7"/>
        <v>4.7685185185185183E-3</v>
      </c>
      <c r="W32" s="29">
        <v>4</v>
      </c>
      <c r="X32" s="29">
        <f t="shared" si="8"/>
        <v>0</v>
      </c>
      <c r="Y32" s="30">
        <f t="shared" si="9"/>
        <v>4.7685185185185183E-3</v>
      </c>
      <c r="Z32" s="29">
        <f t="shared" si="10"/>
        <v>11</v>
      </c>
      <c r="AA32" s="29">
        <f>VLOOKUP(Z32,'Место-баллы'!$A$3:$B$52,2,0)</f>
        <v>65</v>
      </c>
      <c r="AB32" s="9"/>
      <c r="AC32" s="29">
        <v>13</v>
      </c>
      <c r="AD32" s="29">
        <v>2</v>
      </c>
      <c r="AE32" s="30">
        <f t="shared" si="11"/>
        <v>9.0509259259259258E-3</v>
      </c>
      <c r="AF32" s="29">
        <v>12</v>
      </c>
      <c r="AG32" s="29">
        <f t="shared" si="12"/>
        <v>0</v>
      </c>
      <c r="AH32" s="30">
        <f t="shared" si="13"/>
        <v>9.0509259259259258E-3</v>
      </c>
      <c r="AI32" s="29">
        <f t="shared" si="14"/>
        <v>15</v>
      </c>
      <c r="AJ32" s="29">
        <f>VLOOKUP(AI32,'Место-баллы'!$A$3:$B$52,2,0)</f>
        <v>57</v>
      </c>
      <c r="AK32" s="11"/>
      <c r="AL32" s="17">
        <v>101</v>
      </c>
      <c r="AM32" s="17">
        <f t="shared" si="15"/>
        <v>8</v>
      </c>
      <c r="AN32" s="17">
        <f>VLOOKUP(AM32,'Место-баллы'!$A$3:$B$52,2,0)</f>
        <v>71</v>
      </c>
      <c r="AO32" s="11"/>
      <c r="AP32" s="17">
        <v>3</v>
      </c>
      <c r="AQ32" s="17">
        <f t="shared" si="16"/>
        <v>15</v>
      </c>
      <c r="AR32" s="17">
        <f>VLOOKUP(AQ32,'Место-баллы'!$A$3:$B$52,2,0)</f>
        <v>57</v>
      </c>
      <c r="AS32" s="9"/>
      <c r="AT32" s="29">
        <v>5</v>
      </c>
      <c r="AU32" s="29">
        <v>47</v>
      </c>
      <c r="AV32" s="30">
        <f t="shared" si="17"/>
        <v>4.0162037037037033E-3</v>
      </c>
      <c r="AW32" s="29">
        <v>36</v>
      </c>
      <c r="AX32" s="29">
        <f t="shared" si="18"/>
        <v>0</v>
      </c>
      <c r="AY32" s="30">
        <f t="shared" si="19"/>
        <v>4.0162037037037033E-3</v>
      </c>
      <c r="AZ32" s="29">
        <f t="shared" si="20"/>
        <v>12</v>
      </c>
      <c r="BA32" s="29">
        <f>VLOOKUP(AZ32,'Место-баллы'!$A$3:$B$52,2,0)</f>
        <v>63</v>
      </c>
    </row>
    <row r="33" spans="1:53" ht="14.4" x14ac:dyDescent="0.3">
      <c r="A33" s="8"/>
      <c r="B33" s="17">
        <f t="shared" si="0"/>
        <v>14</v>
      </c>
      <c r="C33" s="17">
        <f t="shared" si="1"/>
        <v>440</v>
      </c>
      <c r="D33" s="11"/>
      <c r="E33" s="34" t="s">
        <v>48</v>
      </c>
      <c r="F33" s="11"/>
      <c r="G33" s="17">
        <v>50</v>
      </c>
      <c r="H33" s="17">
        <f t="shared" si="2"/>
        <v>2</v>
      </c>
      <c r="I33" s="17">
        <f>VLOOKUP(H33,'Место-баллы'!$A$3:$B$52,2,0)</f>
        <v>95</v>
      </c>
      <c r="J33" s="9"/>
      <c r="K33" s="29">
        <v>3</v>
      </c>
      <c r="L33" s="29">
        <v>5</v>
      </c>
      <c r="M33" s="30">
        <f t="shared" si="3"/>
        <v>2.1412037037037038E-3</v>
      </c>
      <c r="N33" s="29">
        <v>2</v>
      </c>
      <c r="O33" s="29">
        <f t="shared" si="4"/>
        <v>33</v>
      </c>
      <c r="P33" s="30">
        <f t="shared" si="5"/>
        <v>2.5231481481481481E-3</v>
      </c>
      <c r="Q33" s="29">
        <f t="shared" si="6"/>
        <v>22</v>
      </c>
      <c r="R33" s="29">
        <f>VLOOKUP(Q33,'Место-баллы'!$A$3:$B$52,2,0)</f>
        <v>43</v>
      </c>
      <c r="S33" s="9"/>
      <c r="T33" s="29">
        <v>7</v>
      </c>
      <c r="U33" s="29">
        <v>2</v>
      </c>
      <c r="V33" s="30">
        <f t="shared" si="7"/>
        <v>4.8842592592592592E-3</v>
      </c>
      <c r="W33" s="29">
        <v>4</v>
      </c>
      <c r="X33" s="29">
        <f t="shared" si="8"/>
        <v>0</v>
      </c>
      <c r="Y33" s="30">
        <f t="shared" si="9"/>
        <v>4.8842592592592592E-3</v>
      </c>
      <c r="Z33" s="29">
        <f t="shared" si="10"/>
        <v>16</v>
      </c>
      <c r="AA33" s="29">
        <f>VLOOKUP(Z33,'Место-баллы'!$A$3:$B$52,2,0)</f>
        <v>55</v>
      </c>
      <c r="AB33" s="9"/>
      <c r="AC33" s="29">
        <v>10</v>
      </c>
      <c r="AD33" s="29">
        <v>22</v>
      </c>
      <c r="AE33" s="30">
        <f t="shared" si="11"/>
        <v>7.1990740740740739E-3</v>
      </c>
      <c r="AF33" s="29">
        <v>12</v>
      </c>
      <c r="AG33" s="29">
        <f t="shared" si="12"/>
        <v>0</v>
      </c>
      <c r="AH33" s="30">
        <f t="shared" si="13"/>
        <v>7.1990740740740739E-3</v>
      </c>
      <c r="AI33" s="29">
        <f t="shared" si="14"/>
        <v>1</v>
      </c>
      <c r="AJ33" s="29">
        <f>VLOOKUP(AI33,'Место-баллы'!$A$3:$B$52,2,0)</f>
        <v>100</v>
      </c>
      <c r="AK33" s="11"/>
      <c r="AL33" s="17">
        <v>42</v>
      </c>
      <c r="AM33" s="17">
        <f t="shared" si="15"/>
        <v>19</v>
      </c>
      <c r="AN33" s="17">
        <f>VLOOKUP(AM33,'Место-баллы'!$A$3:$B$52,2,0)</f>
        <v>49</v>
      </c>
      <c r="AO33" s="11"/>
      <c r="AP33" s="17">
        <v>0</v>
      </c>
      <c r="AQ33" s="17">
        <f t="shared" si="16"/>
        <v>19</v>
      </c>
      <c r="AR33" s="17">
        <f>VLOOKUP(AQ33,'Место-баллы'!$A$3:$B$52,2,0)</f>
        <v>49</v>
      </c>
      <c r="AS33" s="9"/>
      <c r="AT33" s="29">
        <v>10</v>
      </c>
      <c r="AU33" s="29">
        <v>5</v>
      </c>
      <c r="AV33" s="30">
        <f t="shared" si="17"/>
        <v>7.0023148148148154E-3</v>
      </c>
      <c r="AW33" s="29">
        <v>0</v>
      </c>
      <c r="AX33" s="29">
        <f t="shared" si="18"/>
        <v>36</v>
      </c>
      <c r="AY33" s="30">
        <f t="shared" si="19"/>
        <v>7.4189814814814821E-3</v>
      </c>
      <c r="AZ33" s="29">
        <f t="shared" si="20"/>
        <v>19</v>
      </c>
      <c r="BA33" s="29">
        <f>VLOOKUP(AZ33,'Место-баллы'!$A$3:$B$52,2,0)</f>
        <v>49</v>
      </c>
    </row>
    <row r="34" spans="1:53" ht="14.4" x14ac:dyDescent="0.3">
      <c r="A34" s="8"/>
      <c r="B34" s="17">
        <f t="shared" si="0"/>
        <v>15</v>
      </c>
      <c r="C34" s="17">
        <f t="shared" si="1"/>
        <v>433</v>
      </c>
      <c r="D34" s="11"/>
      <c r="E34" s="34" t="s">
        <v>61</v>
      </c>
      <c r="F34" s="11"/>
      <c r="G34" s="17">
        <v>46</v>
      </c>
      <c r="H34" s="17">
        <f t="shared" si="2"/>
        <v>12</v>
      </c>
      <c r="I34" s="17">
        <f>VLOOKUP(H34,'Место-баллы'!$A$3:$B$52,2,0)</f>
        <v>63</v>
      </c>
      <c r="J34" s="9"/>
      <c r="K34" s="29">
        <v>3</v>
      </c>
      <c r="L34" s="29">
        <v>5</v>
      </c>
      <c r="M34" s="30">
        <f t="shared" si="3"/>
        <v>2.1412037037037038E-3</v>
      </c>
      <c r="N34" s="29">
        <v>5</v>
      </c>
      <c r="O34" s="29">
        <f t="shared" si="4"/>
        <v>30</v>
      </c>
      <c r="P34" s="30">
        <f t="shared" si="5"/>
        <v>2.488425925925926E-3</v>
      </c>
      <c r="Q34" s="29">
        <f t="shared" si="6"/>
        <v>18</v>
      </c>
      <c r="R34" s="29">
        <f>VLOOKUP(Q34,'Место-баллы'!$A$3:$B$52,2,0)</f>
        <v>51</v>
      </c>
      <c r="S34" s="9"/>
      <c r="T34" s="29">
        <v>7</v>
      </c>
      <c r="U34" s="29">
        <v>0</v>
      </c>
      <c r="V34" s="30">
        <f t="shared" si="7"/>
        <v>4.8611111111111112E-3</v>
      </c>
      <c r="W34" s="29">
        <v>4</v>
      </c>
      <c r="X34" s="29">
        <f t="shared" si="8"/>
        <v>0</v>
      </c>
      <c r="Y34" s="30">
        <f t="shared" si="9"/>
        <v>4.8611111111111112E-3</v>
      </c>
      <c r="Z34" s="29">
        <f t="shared" si="10"/>
        <v>15</v>
      </c>
      <c r="AA34" s="29">
        <f>VLOOKUP(Z34,'Место-баллы'!$A$3:$B$52,2,0)</f>
        <v>57</v>
      </c>
      <c r="AB34" s="9"/>
      <c r="AC34" s="29">
        <v>11</v>
      </c>
      <c r="AD34" s="29">
        <v>22</v>
      </c>
      <c r="AE34" s="30">
        <f t="shared" si="11"/>
        <v>7.8935185185185185E-3</v>
      </c>
      <c r="AF34" s="29">
        <v>12</v>
      </c>
      <c r="AG34" s="29">
        <f t="shared" si="12"/>
        <v>0</v>
      </c>
      <c r="AH34" s="30">
        <f t="shared" si="13"/>
        <v>7.8935185185185185E-3</v>
      </c>
      <c r="AI34" s="29">
        <f t="shared" si="14"/>
        <v>7</v>
      </c>
      <c r="AJ34" s="29">
        <f>VLOOKUP(AI34,'Место-баллы'!$A$3:$B$52,2,0)</f>
        <v>73</v>
      </c>
      <c r="AK34" s="11"/>
      <c r="AL34" s="17">
        <v>85</v>
      </c>
      <c r="AM34" s="17">
        <f t="shared" si="15"/>
        <v>12</v>
      </c>
      <c r="AN34" s="17">
        <f>VLOOKUP(AM34,'Место-баллы'!$A$3:$B$52,2,0)</f>
        <v>63</v>
      </c>
      <c r="AO34" s="11"/>
      <c r="AP34" s="17">
        <v>3</v>
      </c>
      <c r="AQ34" s="17">
        <f t="shared" si="16"/>
        <v>15</v>
      </c>
      <c r="AR34" s="17">
        <f>VLOOKUP(AQ34,'Место-баллы'!$A$3:$B$52,2,0)</f>
        <v>57</v>
      </c>
      <c r="AS34" s="9"/>
      <c r="AT34" s="29">
        <v>5</v>
      </c>
      <c r="AU34" s="29">
        <v>33</v>
      </c>
      <c r="AV34" s="30">
        <f t="shared" si="17"/>
        <v>3.8541666666666668E-3</v>
      </c>
      <c r="AW34" s="29">
        <v>36</v>
      </c>
      <c r="AX34" s="29">
        <f t="shared" si="18"/>
        <v>0</v>
      </c>
      <c r="AY34" s="30">
        <f t="shared" si="19"/>
        <v>3.8541666666666668E-3</v>
      </c>
      <c r="AZ34" s="29">
        <f t="shared" si="20"/>
        <v>9</v>
      </c>
      <c r="BA34" s="29">
        <f>VLOOKUP(AZ34,'Место-баллы'!$A$3:$B$52,2,0)</f>
        <v>69</v>
      </c>
    </row>
    <row r="35" spans="1:53" ht="14.4" x14ac:dyDescent="0.3">
      <c r="A35" s="8"/>
      <c r="B35" s="17">
        <f t="shared" si="0"/>
        <v>16</v>
      </c>
      <c r="C35" s="17">
        <f t="shared" si="1"/>
        <v>424</v>
      </c>
      <c r="D35" s="11"/>
      <c r="E35" s="34" t="s">
        <v>45</v>
      </c>
      <c r="F35" s="11"/>
      <c r="G35" s="17">
        <v>48</v>
      </c>
      <c r="H35" s="17">
        <f t="shared" si="2"/>
        <v>3</v>
      </c>
      <c r="I35" s="17">
        <f>VLOOKUP(H35,'Место-баллы'!$A$3:$B$52,2,0)</f>
        <v>90</v>
      </c>
      <c r="J35" s="9"/>
      <c r="K35" s="29">
        <v>3</v>
      </c>
      <c r="L35" s="29">
        <v>5</v>
      </c>
      <c r="M35" s="30">
        <f t="shared" si="3"/>
        <v>2.1412037037037038E-3</v>
      </c>
      <c r="N35" s="29">
        <v>26</v>
      </c>
      <c r="O35" s="29">
        <f t="shared" si="4"/>
        <v>9</v>
      </c>
      <c r="P35" s="30">
        <f t="shared" si="5"/>
        <v>2.2453703703703702E-3</v>
      </c>
      <c r="Q35" s="29">
        <f t="shared" si="6"/>
        <v>10</v>
      </c>
      <c r="R35" s="29">
        <f>VLOOKUP(Q35,'Место-баллы'!$A$3:$B$52,2,0)</f>
        <v>67</v>
      </c>
      <c r="S35" s="9"/>
      <c r="T35" s="29">
        <v>7</v>
      </c>
      <c r="U35" s="29">
        <v>16</v>
      </c>
      <c r="V35" s="30">
        <f t="shared" si="7"/>
        <v>5.0462962962962961E-3</v>
      </c>
      <c r="W35" s="29">
        <v>4</v>
      </c>
      <c r="X35" s="29">
        <f t="shared" si="8"/>
        <v>0</v>
      </c>
      <c r="Y35" s="30">
        <f t="shared" si="9"/>
        <v>5.0462962962962961E-3</v>
      </c>
      <c r="Z35" s="29">
        <f t="shared" si="10"/>
        <v>17</v>
      </c>
      <c r="AA35" s="29">
        <f>VLOOKUP(Z35,'Место-баллы'!$A$3:$B$52,2,0)</f>
        <v>53</v>
      </c>
      <c r="AB35" s="9"/>
      <c r="AC35" s="29">
        <v>20</v>
      </c>
      <c r="AD35" s="29">
        <v>5</v>
      </c>
      <c r="AE35" s="30">
        <f t="shared" si="11"/>
        <v>1.3946759259259258E-2</v>
      </c>
      <c r="AF35" s="29">
        <v>11</v>
      </c>
      <c r="AG35" s="29">
        <f t="shared" si="12"/>
        <v>1</v>
      </c>
      <c r="AH35" s="30">
        <f t="shared" si="13"/>
        <v>1.3958333333333331E-2</v>
      </c>
      <c r="AI35" s="29">
        <f t="shared" si="14"/>
        <v>16</v>
      </c>
      <c r="AJ35" s="29">
        <f>VLOOKUP(AI35,'Место-баллы'!$A$3:$B$52,2,0)</f>
        <v>55</v>
      </c>
      <c r="AK35" s="11"/>
      <c r="AL35" s="17">
        <v>80</v>
      </c>
      <c r="AM35" s="17">
        <f t="shared" si="15"/>
        <v>16</v>
      </c>
      <c r="AN35" s="17">
        <f>VLOOKUP(AM35,'Место-баллы'!$A$3:$B$52,2,0)</f>
        <v>55</v>
      </c>
      <c r="AO35" s="11"/>
      <c r="AP35" s="17">
        <v>1</v>
      </c>
      <c r="AQ35" s="17">
        <f t="shared" si="16"/>
        <v>18</v>
      </c>
      <c r="AR35" s="17">
        <f>VLOOKUP(AQ35,'Место-баллы'!$A$3:$B$52,2,0)</f>
        <v>51</v>
      </c>
      <c r="AS35" s="9"/>
      <c r="AT35" s="29">
        <v>10</v>
      </c>
      <c r="AU35" s="29">
        <v>5</v>
      </c>
      <c r="AV35" s="30">
        <f t="shared" si="17"/>
        <v>7.0023148148148154E-3</v>
      </c>
      <c r="AW35" s="29">
        <v>30</v>
      </c>
      <c r="AX35" s="29">
        <f t="shared" si="18"/>
        <v>6</v>
      </c>
      <c r="AY35" s="30">
        <f t="shared" si="19"/>
        <v>7.0717592592592594E-3</v>
      </c>
      <c r="AZ35" s="29">
        <f t="shared" si="20"/>
        <v>17</v>
      </c>
      <c r="BA35" s="29">
        <f>VLOOKUP(AZ35,'Место-баллы'!$A$3:$B$52,2,0)</f>
        <v>53</v>
      </c>
    </row>
    <row r="36" spans="1:53" ht="14.4" x14ac:dyDescent="0.3">
      <c r="A36" s="8"/>
      <c r="B36" s="17">
        <f t="shared" si="0"/>
        <v>17</v>
      </c>
      <c r="C36" s="17">
        <f t="shared" si="1"/>
        <v>416</v>
      </c>
      <c r="D36" s="11"/>
      <c r="E36" s="34" t="s">
        <v>50</v>
      </c>
      <c r="F36" s="11"/>
      <c r="G36" s="17">
        <v>47</v>
      </c>
      <c r="H36" s="17">
        <f t="shared" si="2"/>
        <v>4</v>
      </c>
      <c r="I36" s="17">
        <f>VLOOKUP(H36,'Место-баллы'!$A$3:$B$52,2,0)</f>
        <v>85</v>
      </c>
      <c r="J36" s="9"/>
      <c r="K36" s="29">
        <v>3</v>
      </c>
      <c r="L36" s="29">
        <v>5</v>
      </c>
      <c r="M36" s="30">
        <f t="shared" si="3"/>
        <v>2.1412037037037038E-3</v>
      </c>
      <c r="N36" s="29">
        <v>9</v>
      </c>
      <c r="O36" s="29">
        <f t="shared" si="4"/>
        <v>26</v>
      </c>
      <c r="P36" s="30">
        <f t="shared" si="5"/>
        <v>2.4421296296296296E-3</v>
      </c>
      <c r="Q36" s="29">
        <f t="shared" si="6"/>
        <v>17</v>
      </c>
      <c r="R36" s="29">
        <f>VLOOKUP(Q36,'Место-баллы'!$A$3:$B$52,2,0)</f>
        <v>53</v>
      </c>
      <c r="S36" s="9"/>
      <c r="T36" s="29">
        <v>7</v>
      </c>
      <c r="U36" s="29">
        <v>34</v>
      </c>
      <c r="V36" s="30">
        <f t="shared" si="7"/>
        <v>5.2546296296296299E-3</v>
      </c>
      <c r="W36" s="29">
        <v>4</v>
      </c>
      <c r="X36" s="29">
        <f t="shared" si="8"/>
        <v>0</v>
      </c>
      <c r="Y36" s="30">
        <f t="shared" si="9"/>
        <v>5.2546296296296299E-3</v>
      </c>
      <c r="Z36" s="29">
        <f t="shared" si="10"/>
        <v>19</v>
      </c>
      <c r="AA36" s="29">
        <f>VLOOKUP(Z36,'Место-баллы'!$A$3:$B$52,2,0)</f>
        <v>49</v>
      </c>
      <c r="AB36" s="9"/>
      <c r="AC36" s="29">
        <v>20</v>
      </c>
      <c r="AD36" s="29">
        <v>5</v>
      </c>
      <c r="AE36" s="30">
        <f t="shared" si="11"/>
        <v>1.3946759259259258E-2</v>
      </c>
      <c r="AF36" s="29">
        <v>9</v>
      </c>
      <c r="AG36" s="29">
        <f t="shared" si="12"/>
        <v>3</v>
      </c>
      <c r="AH36" s="30">
        <f t="shared" si="13"/>
        <v>1.398148148148148E-2</v>
      </c>
      <c r="AI36" s="29">
        <f t="shared" si="14"/>
        <v>21</v>
      </c>
      <c r="AJ36" s="29">
        <f>VLOOKUP(AI36,'Место-баллы'!$A$3:$B$52,2,0)</f>
        <v>45</v>
      </c>
      <c r="AK36" s="11"/>
      <c r="AL36" s="17">
        <v>40</v>
      </c>
      <c r="AM36" s="17">
        <f t="shared" si="15"/>
        <v>20</v>
      </c>
      <c r="AN36" s="17">
        <f>VLOOKUP(AM36,'Место-баллы'!$A$3:$B$52,2,0)</f>
        <v>47</v>
      </c>
      <c r="AO36" s="11"/>
      <c r="AP36" s="17">
        <v>11</v>
      </c>
      <c r="AQ36" s="17">
        <f t="shared" si="16"/>
        <v>5</v>
      </c>
      <c r="AR36" s="17">
        <f>VLOOKUP(AQ36,'Место-баллы'!$A$3:$B$52,2,0)</f>
        <v>80</v>
      </c>
      <c r="AS36" s="9"/>
      <c r="AT36" s="29">
        <v>10</v>
      </c>
      <c r="AU36" s="29">
        <v>5</v>
      </c>
      <c r="AV36" s="30">
        <f t="shared" si="17"/>
        <v>7.0023148148148154E-3</v>
      </c>
      <c r="AW36" s="29">
        <v>35</v>
      </c>
      <c r="AX36" s="29">
        <f t="shared" si="18"/>
        <v>1</v>
      </c>
      <c r="AY36" s="30">
        <f t="shared" si="19"/>
        <v>7.0138888888888898E-3</v>
      </c>
      <c r="AZ36" s="29">
        <f t="shared" si="20"/>
        <v>15</v>
      </c>
      <c r="BA36" s="29">
        <f>VLOOKUP(AZ36,'Место-баллы'!$A$3:$B$52,2,0)</f>
        <v>57</v>
      </c>
    </row>
    <row r="37" spans="1:53" ht="14.4" x14ac:dyDescent="0.3">
      <c r="A37" s="8"/>
      <c r="B37" s="17">
        <f t="shared" si="0"/>
        <v>18</v>
      </c>
      <c r="C37" s="17">
        <f t="shared" si="1"/>
        <v>389</v>
      </c>
      <c r="D37" s="11"/>
      <c r="E37" s="34" t="s">
        <v>53</v>
      </c>
      <c r="F37" s="11"/>
      <c r="G37" s="17">
        <v>42</v>
      </c>
      <c r="H37" s="17">
        <f t="shared" si="2"/>
        <v>17</v>
      </c>
      <c r="I37" s="17">
        <f>VLOOKUP(H37,'Место-баллы'!$A$3:$B$52,2,0)</f>
        <v>53</v>
      </c>
      <c r="J37" s="9"/>
      <c r="K37" s="29">
        <v>3</v>
      </c>
      <c r="L37" s="29">
        <v>5</v>
      </c>
      <c r="M37" s="30">
        <f t="shared" si="3"/>
        <v>2.1412037037037038E-3</v>
      </c>
      <c r="N37" s="29">
        <v>22</v>
      </c>
      <c r="O37" s="29">
        <f t="shared" si="4"/>
        <v>13</v>
      </c>
      <c r="P37" s="30">
        <f t="shared" si="5"/>
        <v>2.2916666666666667E-3</v>
      </c>
      <c r="Q37" s="29">
        <f t="shared" si="6"/>
        <v>13</v>
      </c>
      <c r="R37" s="29">
        <f>VLOOKUP(Q37,'Место-баллы'!$A$3:$B$52,2,0)</f>
        <v>61</v>
      </c>
      <c r="S37" s="9"/>
      <c r="T37" s="29">
        <v>7</v>
      </c>
      <c r="U37" s="29">
        <v>41</v>
      </c>
      <c r="V37" s="30">
        <f t="shared" si="7"/>
        <v>5.3356481481481484E-3</v>
      </c>
      <c r="W37" s="29">
        <v>4</v>
      </c>
      <c r="X37" s="29">
        <f t="shared" si="8"/>
        <v>0</v>
      </c>
      <c r="Y37" s="30">
        <f t="shared" si="9"/>
        <v>5.3356481481481484E-3</v>
      </c>
      <c r="Z37" s="29">
        <f t="shared" si="10"/>
        <v>21</v>
      </c>
      <c r="AA37" s="29">
        <f>VLOOKUP(Z37,'Место-баллы'!$A$3:$B$52,2,0)</f>
        <v>45</v>
      </c>
      <c r="AB37" s="9"/>
      <c r="AC37" s="29">
        <v>20</v>
      </c>
      <c r="AD37" s="29">
        <v>5</v>
      </c>
      <c r="AE37" s="30">
        <f t="shared" si="11"/>
        <v>1.3946759259259258E-2</v>
      </c>
      <c r="AF37" s="29">
        <v>11</v>
      </c>
      <c r="AG37" s="29">
        <f t="shared" si="12"/>
        <v>1</v>
      </c>
      <c r="AH37" s="30">
        <f t="shared" si="13"/>
        <v>1.3958333333333331E-2</v>
      </c>
      <c r="AI37" s="29">
        <f t="shared" si="14"/>
        <v>16</v>
      </c>
      <c r="AJ37" s="29">
        <f>VLOOKUP(AI37,'Место-баллы'!$A$3:$B$52,2,0)</f>
        <v>55</v>
      </c>
      <c r="AK37" s="11"/>
      <c r="AL37" s="17">
        <v>82</v>
      </c>
      <c r="AM37" s="17">
        <f t="shared" si="15"/>
        <v>14</v>
      </c>
      <c r="AN37" s="17">
        <f>VLOOKUP(AM37,'Место-баллы'!$A$3:$B$52,2,0)</f>
        <v>59</v>
      </c>
      <c r="AO37" s="11"/>
      <c r="AP37" s="17">
        <v>3</v>
      </c>
      <c r="AQ37" s="17">
        <f t="shared" si="16"/>
        <v>15</v>
      </c>
      <c r="AR37" s="17">
        <f>VLOOKUP(AQ37,'Место-баллы'!$A$3:$B$52,2,0)</f>
        <v>57</v>
      </c>
      <c r="AS37" s="9"/>
      <c r="AT37" s="29">
        <v>5</v>
      </c>
      <c r="AU37" s="29">
        <v>53</v>
      </c>
      <c r="AV37" s="30">
        <f t="shared" si="17"/>
        <v>4.0856481481481481E-3</v>
      </c>
      <c r="AW37" s="29">
        <v>36</v>
      </c>
      <c r="AX37" s="29">
        <f t="shared" si="18"/>
        <v>0</v>
      </c>
      <c r="AY37" s="30">
        <f t="shared" si="19"/>
        <v>4.0856481481481481E-3</v>
      </c>
      <c r="AZ37" s="29">
        <f t="shared" si="20"/>
        <v>14</v>
      </c>
      <c r="BA37" s="29">
        <f>VLOOKUP(AZ37,'Место-баллы'!$A$3:$B$52,2,0)</f>
        <v>59</v>
      </c>
    </row>
    <row r="38" spans="1:53" ht="14.4" x14ac:dyDescent="0.3">
      <c r="A38" s="8"/>
      <c r="B38" s="17">
        <f t="shared" si="0"/>
        <v>19</v>
      </c>
      <c r="C38" s="17">
        <f t="shared" si="1"/>
        <v>373</v>
      </c>
      <c r="D38" s="11"/>
      <c r="E38" s="34" t="s">
        <v>56</v>
      </c>
      <c r="F38" s="11"/>
      <c r="G38" s="17">
        <v>40</v>
      </c>
      <c r="H38" s="17">
        <f t="shared" si="2"/>
        <v>19</v>
      </c>
      <c r="I38" s="17">
        <f>VLOOKUP(H38,'Место-баллы'!$A$3:$B$52,2,0)</f>
        <v>49</v>
      </c>
      <c r="J38" s="9"/>
      <c r="K38" s="29">
        <v>3</v>
      </c>
      <c r="L38" s="29">
        <v>5</v>
      </c>
      <c r="M38" s="30">
        <f t="shared" si="3"/>
        <v>2.1412037037037038E-3</v>
      </c>
      <c r="N38" s="29">
        <v>11</v>
      </c>
      <c r="O38" s="29">
        <f t="shared" si="4"/>
        <v>24</v>
      </c>
      <c r="P38" s="30">
        <f t="shared" si="5"/>
        <v>2.4189814814814816E-3</v>
      </c>
      <c r="Q38" s="29">
        <f t="shared" si="6"/>
        <v>16</v>
      </c>
      <c r="R38" s="29">
        <f>VLOOKUP(Q38,'Место-баллы'!$A$3:$B$52,2,0)</f>
        <v>55</v>
      </c>
      <c r="S38" s="9"/>
      <c r="T38" s="29">
        <v>7</v>
      </c>
      <c r="U38" s="29">
        <v>40</v>
      </c>
      <c r="V38" s="30">
        <f t="shared" si="7"/>
        <v>5.3240740740740748E-3</v>
      </c>
      <c r="W38" s="29">
        <v>4</v>
      </c>
      <c r="X38" s="29">
        <f t="shared" si="8"/>
        <v>0</v>
      </c>
      <c r="Y38" s="30">
        <f t="shared" si="9"/>
        <v>5.3240740740740748E-3</v>
      </c>
      <c r="Z38" s="29">
        <f t="shared" si="10"/>
        <v>20</v>
      </c>
      <c r="AA38" s="29">
        <f>VLOOKUP(Z38,'Место-баллы'!$A$3:$B$52,2,0)</f>
        <v>47</v>
      </c>
      <c r="AB38" s="9"/>
      <c r="AC38" s="29">
        <v>20</v>
      </c>
      <c r="AD38" s="29">
        <v>5</v>
      </c>
      <c r="AE38" s="30">
        <f t="shared" si="11"/>
        <v>1.3946759259259258E-2</v>
      </c>
      <c r="AF38" s="29">
        <v>11</v>
      </c>
      <c r="AG38" s="29">
        <f t="shared" si="12"/>
        <v>1</v>
      </c>
      <c r="AH38" s="30">
        <f t="shared" si="13"/>
        <v>1.3958333333333331E-2</v>
      </c>
      <c r="AI38" s="29">
        <f t="shared" si="14"/>
        <v>16</v>
      </c>
      <c r="AJ38" s="29">
        <f>VLOOKUP(AI38,'Место-баллы'!$A$3:$B$52,2,0)</f>
        <v>55</v>
      </c>
      <c r="AK38" s="11"/>
      <c r="AL38" s="17">
        <v>63</v>
      </c>
      <c r="AM38" s="17">
        <f t="shared" si="15"/>
        <v>18</v>
      </c>
      <c r="AN38" s="17">
        <f>VLOOKUP(AM38,'Место-баллы'!$A$3:$B$52,2,0)</f>
        <v>51</v>
      </c>
      <c r="AO38" s="11"/>
      <c r="AP38" s="17">
        <v>6</v>
      </c>
      <c r="AQ38" s="17">
        <f t="shared" si="16"/>
        <v>11</v>
      </c>
      <c r="AR38" s="17">
        <f>VLOOKUP(AQ38,'Место-баллы'!$A$3:$B$52,2,0)</f>
        <v>65</v>
      </c>
      <c r="AS38" s="9"/>
      <c r="AT38" s="29">
        <v>10</v>
      </c>
      <c r="AU38" s="29">
        <v>5</v>
      </c>
      <c r="AV38" s="30">
        <f t="shared" si="17"/>
        <v>7.0023148148148154E-3</v>
      </c>
      <c r="AW38" s="29">
        <v>29</v>
      </c>
      <c r="AX38" s="29">
        <f t="shared" si="18"/>
        <v>7</v>
      </c>
      <c r="AY38" s="30">
        <f t="shared" si="19"/>
        <v>7.0833333333333338E-3</v>
      </c>
      <c r="AZ38" s="29">
        <f t="shared" si="20"/>
        <v>18</v>
      </c>
      <c r="BA38" s="29">
        <f>VLOOKUP(AZ38,'Место-баллы'!$A$3:$B$52,2,0)</f>
        <v>51</v>
      </c>
    </row>
    <row r="39" spans="1:53" ht="14.4" x14ac:dyDescent="0.3">
      <c r="A39" s="8"/>
      <c r="B39" s="17">
        <f t="shared" si="0"/>
        <v>20</v>
      </c>
      <c r="C39" s="17">
        <f t="shared" si="1"/>
        <v>361</v>
      </c>
      <c r="D39" s="11"/>
      <c r="E39" s="34" t="s">
        <v>64</v>
      </c>
      <c r="F39" s="11"/>
      <c r="G39" s="17">
        <v>37</v>
      </c>
      <c r="H39" s="17">
        <f t="shared" si="2"/>
        <v>22</v>
      </c>
      <c r="I39" s="17">
        <f>VLOOKUP(H39,'Место-баллы'!$A$3:$B$52,2,0)</f>
        <v>43</v>
      </c>
      <c r="J39" s="9"/>
      <c r="K39" s="29">
        <v>3</v>
      </c>
      <c r="L39" s="29">
        <v>5</v>
      </c>
      <c r="M39" s="30">
        <f t="shared" si="3"/>
        <v>2.1412037037037038E-3</v>
      </c>
      <c r="N39" s="29">
        <v>5</v>
      </c>
      <c r="O39" s="29">
        <f t="shared" si="4"/>
        <v>30</v>
      </c>
      <c r="P39" s="30">
        <f t="shared" si="5"/>
        <v>2.488425925925926E-3</v>
      </c>
      <c r="Q39" s="29">
        <f t="shared" si="6"/>
        <v>18</v>
      </c>
      <c r="R39" s="29">
        <f>VLOOKUP(Q39,'Место-баллы'!$A$3:$B$52,2,0)</f>
        <v>51</v>
      </c>
      <c r="S39" s="9"/>
      <c r="T39" s="29">
        <v>6</v>
      </c>
      <c r="U39" s="29">
        <v>54</v>
      </c>
      <c r="V39" s="30">
        <f t="shared" si="7"/>
        <v>4.7916666666666672E-3</v>
      </c>
      <c r="W39" s="29">
        <v>4</v>
      </c>
      <c r="X39" s="29">
        <f t="shared" si="8"/>
        <v>0</v>
      </c>
      <c r="Y39" s="30">
        <f t="shared" si="9"/>
        <v>4.7916666666666672E-3</v>
      </c>
      <c r="Z39" s="29">
        <f t="shared" si="10"/>
        <v>13</v>
      </c>
      <c r="AA39" s="29">
        <f>VLOOKUP(Z39,'Место-баллы'!$A$3:$B$52,2,0)</f>
        <v>61</v>
      </c>
      <c r="AB39" s="9"/>
      <c r="AC39" s="29">
        <v>20</v>
      </c>
      <c r="AD39" s="29">
        <v>5</v>
      </c>
      <c r="AE39" s="30">
        <f t="shared" si="11"/>
        <v>1.3946759259259258E-2</v>
      </c>
      <c r="AF39" s="29">
        <v>11</v>
      </c>
      <c r="AG39" s="29">
        <f t="shared" si="12"/>
        <v>1</v>
      </c>
      <c r="AH39" s="30">
        <f t="shared" si="13"/>
        <v>1.3958333333333331E-2</v>
      </c>
      <c r="AI39" s="29">
        <f t="shared" si="14"/>
        <v>16</v>
      </c>
      <c r="AJ39" s="29">
        <f>VLOOKUP(AI39,'Место-баллы'!$A$3:$B$52,2,0)</f>
        <v>55</v>
      </c>
      <c r="AK39" s="11"/>
      <c r="AL39" s="17">
        <f>69+8</f>
        <v>77</v>
      </c>
      <c r="AM39" s="17">
        <f t="shared" si="15"/>
        <v>17</v>
      </c>
      <c r="AN39" s="17">
        <f>VLOOKUP(AM39,'Место-баллы'!$A$3:$B$52,2,0)</f>
        <v>53</v>
      </c>
      <c r="AO39" s="11"/>
      <c r="AP39" s="17">
        <v>0</v>
      </c>
      <c r="AQ39" s="17">
        <f t="shared" si="16"/>
        <v>19</v>
      </c>
      <c r="AR39" s="17">
        <f>VLOOKUP(AQ39,'Место-баллы'!$A$3:$B$52,2,0)</f>
        <v>49</v>
      </c>
      <c r="AS39" s="9"/>
      <c r="AT39" s="29">
        <v>10</v>
      </c>
      <c r="AU39" s="29">
        <v>5</v>
      </c>
      <c r="AV39" s="30">
        <f t="shared" si="17"/>
        <v>7.0023148148148154E-3</v>
      </c>
      <c r="AW39" s="29">
        <v>0</v>
      </c>
      <c r="AX39" s="29">
        <f t="shared" si="18"/>
        <v>36</v>
      </c>
      <c r="AY39" s="30">
        <f t="shared" si="19"/>
        <v>7.4189814814814821E-3</v>
      </c>
      <c r="AZ39" s="29">
        <f t="shared" si="20"/>
        <v>19</v>
      </c>
      <c r="BA39" s="29">
        <f>VLOOKUP(AZ39,'Место-баллы'!$A$3:$B$52,2,0)</f>
        <v>49</v>
      </c>
    </row>
    <row r="40" spans="1:53" ht="14.4" x14ac:dyDescent="0.3">
      <c r="A40" s="8"/>
      <c r="B40" s="17">
        <f t="shared" si="0"/>
        <v>21</v>
      </c>
      <c r="C40" s="17">
        <f t="shared" si="1"/>
        <v>333</v>
      </c>
      <c r="D40" s="11"/>
      <c r="E40" s="34" t="s">
        <v>58</v>
      </c>
      <c r="F40" s="11"/>
      <c r="G40" s="17">
        <v>38</v>
      </c>
      <c r="H40" s="17">
        <f t="shared" si="2"/>
        <v>21</v>
      </c>
      <c r="I40" s="17">
        <f>VLOOKUP(H40,'Место-баллы'!$A$3:$B$52,2,0)</f>
        <v>45</v>
      </c>
      <c r="J40" s="9"/>
      <c r="K40" s="29">
        <v>3</v>
      </c>
      <c r="L40" s="29">
        <v>5</v>
      </c>
      <c r="M40" s="30">
        <f t="shared" si="3"/>
        <v>2.1412037037037038E-3</v>
      </c>
      <c r="N40" s="29">
        <v>12</v>
      </c>
      <c r="O40" s="29">
        <f t="shared" si="4"/>
        <v>23</v>
      </c>
      <c r="P40" s="30">
        <f t="shared" si="5"/>
        <v>2.4074074074074076E-3</v>
      </c>
      <c r="Q40" s="29">
        <f t="shared" si="6"/>
        <v>15</v>
      </c>
      <c r="R40" s="29">
        <f>VLOOKUP(Q40,'Место-баллы'!$A$3:$B$52,2,0)</f>
        <v>57</v>
      </c>
      <c r="S40" s="9"/>
      <c r="T40" s="29">
        <v>7</v>
      </c>
      <c r="U40" s="29">
        <v>42</v>
      </c>
      <c r="V40" s="30">
        <f t="shared" si="7"/>
        <v>5.347222222222222E-3</v>
      </c>
      <c r="W40" s="29">
        <v>4</v>
      </c>
      <c r="X40" s="29">
        <f t="shared" si="8"/>
        <v>0</v>
      </c>
      <c r="Y40" s="30">
        <f t="shared" si="9"/>
        <v>5.347222222222222E-3</v>
      </c>
      <c r="Z40" s="29">
        <f t="shared" si="10"/>
        <v>22</v>
      </c>
      <c r="AA40" s="29">
        <f>VLOOKUP(Z40,'Место-баллы'!$A$3:$B$52,2,0)</f>
        <v>43</v>
      </c>
      <c r="AB40" s="9"/>
      <c r="AC40" s="29">
        <v>20</v>
      </c>
      <c r="AD40" s="29">
        <v>5</v>
      </c>
      <c r="AE40" s="30">
        <f t="shared" si="11"/>
        <v>1.3946759259259258E-2</v>
      </c>
      <c r="AF40" s="29">
        <v>9</v>
      </c>
      <c r="AG40" s="29">
        <f t="shared" si="12"/>
        <v>3</v>
      </c>
      <c r="AH40" s="30">
        <f t="shared" si="13"/>
        <v>1.398148148148148E-2</v>
      </c>
      <c r="AI40" s="29">
        <f t="shared" si="14"/>
        <v>21</v>
      </c>
      <c r="AJ40" s="29">
        <f>VLOOKUP(AI40,'Место-баллы'!$A$3:$B$52,2,0)</f>
        <v>45</v>
      </c>
      <c r="AK40" s="11"/>
      <c r="AL40" s="17">
        <v>29</v>
      </c>
      <c r="AM40" s="17">
        <f t="shared" si="15"/>
        <v>21</v>
      </c>
      <c r="AN40" s="17">
        <f>VLOOKUP(AM40,'Место-баллы'!$A$3:$B$52,2,0)</f>
        <v>45</v>
      </c>
      <c r="AO40" s="11"/>
      <c r="AP40" s="17">
        <v>0</v>
      </c>
      <c r="AQ40" s="17">
        <f t="shared" si="16"/>
        <v>19</v>
      </c>
      <c r="AR40" s="17">
        <f>VLOOKUP(AQ40,'Место-баллы'!$A$3:$B$52,2,0)</f>
        <v>49</v>
      </c>
      <c r="AS40" s="9"/>
      <c r="AT40" s="29">
        <v>10</v>
      </c>
      <c r="AU40" s="29">
        <v>5</v>
      </c>
      <c r="AV40" s="30">
        <f t="shared" si="17"/>
        <v>7.0023148148148154E-3</v>
      </c>
      <c r="AW40" s="29">
        <v>0</v>
      </c>
      <c r="AX40" s="29">
        <f t="shared" si="18"/>
        <v>36</v>
      </c>
      <c r="AY40" s="30">
        <f t="shared" si="19"/>
        <v>7.4189814814814821E-3</v>
      </c>
      <c r="AZ40" s="29">
        <f t="shared" si="20"/>
        <v>19</v>
      </c>
      <c r="BA40" s="29">
        <f>VLOOKUP(AZ40,'Место-баллы'!$A$3:$B$52,2,0)</f>
        <v>49</v>
      </c>
    </row>
    <row r="41" spans="1:53" ht="14.4" x14ac:dyDescent="0.3">
      <c r="A41" s="8"/>
      <c r="B41" s="17">
        <f t="shared" si="0"/>
        <v>22</v>
      </c>
      <c r="C41" s="17">
        <f t="shared" si="1"/>
        <v>243</v>
      </c>
      <c r="D41" s="11"/>
      <c r="E41" s="34" t="s">
        <v>47</v>
      </c>
      <c r="F41" s="11"/>
      <c r="G41" s="17">
        <v>40</v>
      </c>
      <c r="H41" s="17">
        <f t="shared" si="2"/>
        <v>19</v>
      </c>
      <c r="I41" s="17">
        <f>VLOOKUP(H41,'Место-баллы'!$A$3:$B$52,2,0)</f>
        <v>49</v>
      </c>
      <c r="J41" s="9"/>
      <c r="K41" s="29">
        <v>3</v>
      </c>
      <c r="L41" s="29">
        <v>5</v>
      </c>
      <c r="M41" s="30">
        <f t="shared" si="3"/>
        <v>2.1412037037037038E-3</v>
      </c>
      <c r="N41" s="29">
        <v>4</v>
      </c>
      <c r="O41" s="29">
        <f t="shared" si="4"/>
        <v>31</v>
      </c>
      <c r="P41" s="30">
        <f t="shared" si="5"/>
        <v>2.5000000000000001E-3</v>
      </c>
      <c r="Q41" s="29">
        <f t="shared" si="6"/>
        <v>21</v>
      </c>
      <c r="R41" s="29">
        <f>VLOOKUP(Q41,'Место-баллы'!$A$3:$B$52,2,0)</f>
        <v>45</v>
      </c>
      <c r="S41" s="9"/>
      <c r="T41" s="29">
        <v>7</v>
      </c>
      <c r="U41" s="29">
        <v>21</v>
      </c>
      <c r="V41" s="30">
        <f t="shared" si="7"/>
        <v>5.1041666666666666E-3</v>
      </c>
      <c r="W41" s="29">
        <v>4</v>
      </c>
      <c r="X41" s="29">
        <f t="shared" si="8"/>
        <v>0</v>
      </c>
      <c r="Y41" s="30">
        <f t="shared" si="9"/>
        <v>5.1041666666666666E-3</v>
      </c>
      <c r="Z41" s="29">
        <f t="shared" si="10"/>
        <v>18</v>
      </c>
      <c r="AA41" s="29">
        <f>VLOOKUP(Z41,'Место-баллы'!$A$3:$B$52,2,0)</f>
        <v>51</v>
      </c>
      <c r="AB41" s="9"/>
      <c r="AC41" s="29">
        <v>20</v>
      </c>
      <c r="AD41" s="29">
        <v>5</v>
      </c>
      <c r="AE41" s="30">
        <f t="shared" si="11"/>
        <v>1.3946759259259258E-2</v>
      </c>
      <c r="AF41" s="29">
        <v>11</v>
      </c>
      <c r="AG41" s="29">
        <f t="shared" si="12"/>
        <v>1</v>
      </c>
      <c r="AH41" s="30">
        <f t="shared" si="13"/>
        <v>1.3958333333333331E-2</v>
      </c>
      <c r="AI41" s="29">
        <f t="shared" si="14"/>
        <v>16</v>
      </c>
      <c r="AJ41" s="29">
        <f>VLOOKUP(AI41,'Место-баллы'!$A$3:$B$52,2,0)</f>
        <v>55</v>
      </c>
      <c r="AK41" s="11"/>
      <c r="AL41" s="17">
        <v>0</v>
      </c>
      <c r="AM41" s="17">
        <f t="shared" si="15"/>
        <v>22</v>
      </c>
      <c r="AN41" s="17">
        <f>VLOOKUP(AM41,'Место-баллы'!$A$3:$B$52,2,0)</f>
        <v>43</v>
      </c>
      <c r="AO41" s="11"/>
      <c r="AP41" s="17"/>
      <c r="AQ41" s="17"/>
      <c r="AR41" s="17" t="s">
        <v>106</v>
      </c>
      <c r="AS41" s="9"/>
      <c r="AT41" s="29"/>
      <c r="AU41" s="29"/>
      <c r="AV41" s="30"/>
      <c r="AW41" s="29"/>
      <c r="AX41" s="29"/>
      <c r="AY41" s="30"/>
      <c r="AZ41" s="33"/>
      <c r="BA41" s="33" t="s">
        <v>106</v>
      </c>
    </row>
    <row r="42" spans="1:53" ht="15.75" customHeight="1" x14ac:dyDescent="0.3">
      <c r="A42" s="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5.75" customHeight="1" x14ac:dyDescent="0.3">
      <c r="A43" s="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15.75" customHeight="1" outlineLevel="1" x14ac:dyDescent="0.35">
      <c r="A44" s="8"/>
      <c r="B44" s="22" t="s">
        <v>19</v>
      </c>
      <c r="C44" s="22"/>
      <c r="D44" s="22"/>
      <c r="E44" s="22"/>
      <c r="F44" s="22"/>
      <c r="G44" s="22"/>
      <c r="H44" s="22"/>
      <c r="I44" s="2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22"/>
      <c r="AL44" s="22"/>
      <c r="AM44" s="22"/>
      <c r="AN44" s="22"/>
      <c r="AO44" s="22"/>
      <c r="AP44" s="22"/>
      <c r="AQ44" s="22"/>
      <c r="AR44" s="2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15.75" customHeight="1" outlineLevel="1" x14ac:dyDescent="0.3">
      <c r="B45" s="23"/>
      <c r="C45" s="23"/>
      <c r="D45" s="23"/>
      <c r="E45" s="23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15.75" customHeight="1" outlineLevel="1" x14ac:dyDescent="0.35">
      <c r="B46" s="22" t="s">
        <v>20</v>
      </c>
      <c r="C46" s="22"/>
      <c r="D46" s="22"/>
      <c r="E46" s="22"/>
      <c r="F46" s="22"/>
      <c r="G46" s="22"/>
      <c r="H46" s="22"/>
      <c r="I46" s="2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22"/>
      <c r="AL46" s="22"/>
      <c r="AM46" s="22"/>
      <c r="AN46" s="22"/>
      <c r="AO46" s="22"/>
      <c r="AP46" s="22"/>
      <c r="AQ46" s="22"/>
      <c r="AR46" s="2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15.75" customHeight="1" x14ac:dyDescent="0.3"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15.75" customHeight="1" x14ac:dyDescent="0.3"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0:53" ht="15.75" customHeight="1" x14ac:dyDescent="0.3"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0:53" ht="15.75" customHeight="1" x14ac:dyDescent="0.3"/>
    <row r="51" spans="10:53" ht="15.75" customHeight="1" x14ac:dyDescent="0.3"/>
    <row r="52" spans="10:53" ht="15.75" customHeight="1" x14ac:dyDescent="0.3"/>
    <row r="53" spans="10:53" ht="15.75" customHeight="1" x14ac:dyDescent="0.3"/>
    <row r="54" spans="10:53" ht="15.75" customHeight="1" x14ac:dyDescent="0.3"/>
    <row r="55" spans="10:53" ht="15.75" customHeight="1" x14ac:dyDescent="0.3"/>
    <row r="56" spans="10:53" ht="15.75" customHeight="1" x14ac:dyDescent="0.3"/>
    <row r="57" spans="10:53" ht="15.75" customHeight="1" x14ac:dyDescent="0.3"/>
    <row r="58" spans="10:53" ht="15.75" customHeight="1" x14ac:dyDescent="0.3"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S58" s="31"/>
      <c r="AT58" s="31"/>
      <c r="AU58" s="31"/>
      <c r="AV58" s="31"/>
      <c r="AW58" s="31"/>
      <c r="AX58" s="31"/>
      <c r="AY58" s="31"/>
      <c r="AZ58" s="31"/>
      <c r="BA58" s="31"/>
    </row>
    <row r="59" spans="10:53" ht="15.75" customHeight="1" x14ac:dyDescent="0.3"/>
    <row r="60" spans="10:53" ht="15.75" customHeight="1" x14ac:dyDescent="0.3"/>
    <row r="61" spans="10:53" ht="15.75" customHeight="1" x14ac:dyDescent="0.3"/>
    <row r="62" spans="10:53" ht="15.75" customHeight="1" x14ac:dyDescent="0.3"/>
    <row r="63" spans="10:53" ht="15.75" customHeight="1" x14ac:dyDescent="0.3"/>
    <row r="64" spans="10:53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</sheetData>
  <autoFilter ref="B19:BA19" xr:uid="{00000000-0009-0000-0000-000001000000}">
    <sortState xmlns:xlrd2="http://schemas.microsoft.com/office/spreadsheetml/2017/richdata2" ref="B20:BA41">
      <sortCondition ref="B19"/>
    </sortState>
  </autoFilter>
  <mergeCells count="18">
    <mergeCell ref="B7:BA7"/>
    <mergeCell ref="B1:BA1"/>
    <mergeCell ref="B2:BA2"/>
    <mergeCell ref="B3:BA3"/>
    <mergeCell ref="B4:BA4"/>
    <mergeCell ref="B6:BA6"/>
    <mergeCell ref="AP17:AR18"/>
    <mergeCell ref="AT17:BA18"/>
    <mergeCell ref="B8:BA8"/>
    <mergeCell ref="B9:BA9"/>
    <mergeCell ref="B11:BA11"/>
    <mergeCell ref="B17:C18"/>
    <mergeCell ref="E17:E18"/>
    <mergeCell ref="G17:I18"/>
    <mergeCell ref="K17:R18"/>
    <mergeCell ref="T17:AA18"/>
    <mergeCell ref="AC17:AJ18"/>
    <mergeCell ref="AL17:AN18"/>
  </mergeCells>
  <printOptions horizontalCentered="1" verticalCentered="1"/>
  <pageMargins left="0" right="0" top="0" bottom="0" header="0" footer="0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97"/>
  <sheetViews>
    <sheetView topLeftCell="A3" workbookViewId="0">
      <selection activeCell="B11" sqref="B11:BA11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77734375" customWidth="1"/>
    <col min="3" max="3" width="7.44140625" customWidth="1"/>
    <col min="4" max="4" width="1.44140625" customWidth="1"/>
    <col min="5" max="5" width="26.109375" bestFit="1" customWidth="1"/>
    <col min="6" max="6" width="1.44140625" customWidth="1"/>
    <col min="7" max="7" width="5.44140625" customWidth="1"/>
    <col min="8" max="8" width="7.109375" customWidth="1"/>
    <col min="9" max="9" width="6.77734375" customWidth="1"/>
    <col min="10" max="10" width="1.44140625" style="24" customWidth="1"/>
    <col min="11" max="11" width="5.109375" style="24" hidden="1" customWidth="1" outlineLevel="1"/>
    <col min="12" max="12" width="4.33203125" style="24" hidden="1" customWidth="1" outlineLevel="1"/>
    <col min="13" max="13" width="7.109375" style="24" bestFit="1" customWidth="1" collapsed="1"/>
    <col min="14" max="14" width="6.77734375" style="24" customWidth="1"/>
    <col min="15" max="15" width="7.77734375" style="24" hidden="1" customWidth="1" outlineLevel="1"/>
    <col min="16" max="16" width="7.109375" style="24" hidden="1" customWidth="1" outlineLevel="1"/>
    <col min="17" max="17" width="7.109375" style="24" bestFit="1" customWidth="1" collapsed="1"/>
    <col min="18" max="18" width="6.77734375" style="24" bestFit="1" customWidth="1"/>
    <col min="19" max="19" width="1.44140625" style="24" customWidth="1"/>
    <col min="20" max="20" width="5.109375" style="24" hidden="1" customWidth="1" outlineLevel="1"/>
    <col min="21" max="21" width="4.33203125" style="24" hidden="1" customWidth="1" outlineLevel="1"/>
    <col min="22" max="22" width="7.109375" style="24" bestFit="1" customWidth="1" collapsed="1"/>
    <col min="23" max="23" width="6.77734375" style="24" customWidth="1"/>
    <col min="24" max="24" width="7.77734375" style="24" hidden="1" customWidth="1" outlineLevel="1"/>
    <col min="25" max="25" width="7.109375" style="24" hidden="1" customWidth="1" outlineLevel="1"/>
    <col min="26" max="26" width="7.109375" style="24" bestFit="1" customWidth="1" collapsed="1"/>
    <col min="27" max="27" width="6.77734375" style="24" bestFit="1" customWidth="1"/>
    <col min="28" max="28" width="1.44140625" style="24" customWidth="1"/>
    <col min="29" max="29" width="5.109375" style="24" hidden="1" customWidth="1" outlineLevel="1"/>
    <col min="30" max="30" width="4.33203125" style="24" hidden="1" customWidth="1" outlineLevel="1"/>
    <col min="31" max="31" width="7.109375" style="24" bestFit="1" customWidth="1" collapsed="1"/>
    <col min="32" max="32" width="6.77734375" style="24" customWidth="1"/>
    <col min="33" max="33" width="7.77734375" style="24" hidden="1" customWidth="1" outlineLevel="1"/>
    <col min="34" max="34" width="7.109375" style="24" hidden="1" customWidth="1" outlineLevel="1"/>
    <col min="35" max="35" width="7.109375" style="24" bestFit="1" customWidth="1" collapsed="1"/>
    <col min="36" max="36" width="6.77734375" style="24" bestFit="1" customWidth="1"/>
    <col min="37" max="37" width="1.44140625" customWidth="1"/>
    <col min="38" max="38" width="6.77734375" customWidth="1"/>
    <col min="39" max="39" width="7.109375" customWidth="1"/>
    <col min="40" max="40" width="6.77734375" customWidth="1"/>
    <col min="41" max="41" width="1.44140625" customWidth="1"/>
    <col min="42" max="42" width="6.77734375" customWidth="1"/>
    <col min="43" max="43" width="7.109375" customWidth="1"/>
    <col min="44" max="44" width="6.77734375" customWidth="1"/>
    <col min="45" max="45" width="1.44140625" style="24" customWidth="1"/>
    <col min="46" max="46" width="5.109375" style="24" hidden="1" customWidth="1" outlineLevel="1"/>
    <col min="47" max="47" width="4.33203125" style="24" hidden="1" customWidth="1" outlineLevel="1"/>
    <col min="48" max="48" width="7.109375" style="24" bestFit="1" customWidth="1" collapsed="1"/>
    <col min="49" max="49" width="6.77734375" style="24" customWidth="1"/>
    <col min="50" max="50" width="7.77734375" style="24" hidden="1" customWidth="1" outlineLevel="1"/>
    <col min="51" max="51" width="7.109375" style="24" hidden="1" customWidth="1" outlineLevel="1"/>
    <col min="52" max="52" width="7.109375" style="24" bestFit="1" customWidth="1" collapsed="1"/>
    <col min="53" max="53" width="6.77734375" style="24" bestFit="1" customWidth="1"/>
  </cols>
  <sheetData>
    <row r="1" spans="2:53" ht="15" customHeight="1" outlineLevel="1" x14ac:dyDescent="0.3">
      <c r="B1" s="49" t="s">
        <v>15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</row>
    <row r="2" spans="2:53" ht="15" customHeight="1" outlineLevel="1" x14ac:dyDescent="0.3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</row>
    <row r="3" spans="2:53" ht="15" customHeight="1" outlineLevel="1" x14ac:dyDescent="0.3">
      <c r="B3" s="49" t="s">
        <v>26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</row>
    <row r="4" spans="2:53" ht="15" customHeight="1" outlineLevel="1" x14ac:dyDescent="0.3">
      <c r="B4" s="50" t="s">
        <v>17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</row>
    <row r="5" spans="2:53" ht="15" customHeight="1" outlineLevel="1" x14ac:dyDescent="0.3">
      <c r="B5" s="12"/>
      <c r="C5" s="12"/>
      <c r="D5" s="12"/>
      <c r="E5" s="12"/>
      <c r="F5" s="12"/>
      <c r="G5" s="12"/>
      <c r="H5" s="12"/>
      <c r="I5" s="12"/>
      <c r="AK5" s="12"/>
      <c r="AL5" s="12"/>
      <c r="AM5" s="12"/>
      <c r="AN5" s="12"/>
      <c r="AO5" s="12"/>
      <c r="AP5" s="12"/>
      <c r="AQ5" s="12"/>
      <c r="AR5" s="12"/>
    </row>
    <row r="6" spans="2:53" ht="18.75" customHeight="1" outlineLevel="1" x14ac:dyDescent="0.3">
      <c r="B6" s="48" t="s">
        <v>28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2:53" ht="18.75" customHeight="1" outlineLevel="1" x14ac:dyDescent="0.3">
      <c r="B7" s="48" t="s">
        <v>27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</row>
    <row r="8" spans="2:53" ht="18.75" customHeight="1" outlineLevel="1" x14ac:dyDescent="0.3">
      <c r="B8" s="44" t="s">
        <v>40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</row>
    <row r="9" spans="2:53" ht="18.75" customHeight="1" outlineLevel="1" x14ac:dyDescent="0.3">
      <c r="B9" s="44" t="s">
        <v>38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</row>
    <row r="10" spans="2:53" ht="15" customHeight="1" outlineLevel="1" x14ac:dyDescent="0.35">
      <c r="B10" s="12"/>
      <c r="C10" s="12"/>
      <c r="D10" s="12"/>
      <c r="E10" s="12"/>
      <c r="F10" s="12"/>
      <c r="G10" s="12"/>
      <c r="H10" s="12"/>
      <c r="I10" s="13"/>
      <c r="AK10" s="12"/>
      <c r="AL10" s="12"/>
      <c r="AM10" s="12"/>
      <c r="AN10" s="13"/>
      <c r="AO10" s="12"/>
      <c r="AP10" s="12"/>
      <c r="AQ10" s="12"/>
      <c r="AR10" s="13"/>
    </row>
    <row r="11" spans="2:53" ht="25.5" customHeight="1" outlineLevel="1" x14ac:dyDescent="0.3">
      <c r="B11" s="51" t="s">
        <v>18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</row>
    <row r="12" spans="2:53" ht="15" customHeight="1" x14ac:dyDescent="0.3">
      <c r="B12" s="12"/>
      <c r="C12" s="12"/>
      <c r="D12" s="12"/>
      <c r="E12" s="12"/>
      <c r="F12" s="12"/>
      <c r="G12" s="12"/>
      <c r="H12" s="12"/>
      <c r="I12" s="12"/>
      <c r="AK12" s="12"/>
      <c r="AL12" s="12"/>
      <c r="AM12" s="12"/>
      <c r="AN12" s="12"/>
      <c r="AO12" s="12"/>
      <c r="AP12" s="12"/>
      <c r="AQ12" s="12"/>
      <c r="AR12" s="12"/>
    </row>
    <row r="13" spans="2:53" ht="14.4" hidden="1" outlineLevel="1" x14ac:dyDescent="0.3">
      <c r="B13" s="12"/>
      <c r="C13" s="12"/>
      <c r="D13" s="12"/>
      <c r="E13" s="14"/>
      <c r="F13" s="12"/>
      <c r="G13" s="15"/>
      <c r="H13" s="15"/>
      <c r="I13" s="16">
        <v>1</v>
      </c>
      <c r="K13" s="25"/>
      <c r="L13" s="25"/>
      <c r="O13" s="25"/>
      <c r="P13" s="3"/>
      <c r="R13" s="4">
        <v>1</v>
      </c>
      <c r="T13" s="25"/>
      <c r="U13" s="25"/>
      <c r="X13" s="25"/>
      <c r="Y13" s="3"/>
      <c r="AA13" s="4">
        <v>1</v>
      </c>
      <c r="AC13" s="25"/>
      <c r="AD13" s="25"/>
      <c r="AG13" s="25"/>
      <c r="AH13" s="3"/>
      <c r="AJ13" s="4">
        <v>1</v>
      </c>
      <c r="AK13" s="12"/>
      <c r="AL13" s="15"/>
      <c r="AM13" s="15"/>
      <c r="AN13" s="16">
        <v>1</v>
      </c>
      <c r="AO13" s="12"/>
      <c r="AP13" s="15"/>
      <c r="AQ13" s="15"/>
      <c r="AR13" s="16">
        <v>1</v>
      </c>
      <c r="AT13" s="25"/>
      <c r="AU13" s="25"/>
      <c r="AX13" s="25"/>
      <c r="AY13" s="3"/>
      <c r="BA13" s="4">
        <v>1</v>
      </c>
    </row>
    <row r="14" spans="2:53" ht="14.4" hidden="1" outlineLevel="1" x14ac:dyDescent="0.3">
      <c r="B14" s="12"/>
      <c r="C14" s="12"/>
      <c r="D14" s="12"/>
      <c r="E14" s="14"/>
      <c r="F14" s="12"/>
      <c r="G14" s="15"/>
      <c r="H14" s="15"/>
      <c r="I14" s="15"/>
      <c r="K14" s="25"/>
      <c r="L14" s="25"/>
      <c r="M14" s="25"/>
      <c r="N14" s="26">
        <f>10+15+10</f>
        <v>35</v>
      </c>
      <c r="O14" s="25"/>
      <c r="P14" s="25"/>
      <c r="Q14" s="25"/>
      <c r="T14" s="25"/>
      <c r="U14" s="25"/>
      <c r="V14" s="25"/>
      <c r="W14" s="26">
        <v>4</v>
      </c>
      <c r="X14" s="25"/>
      <c r="Y14" s="25"/>
      <c r="Z14" s="25"/>
      <c r="AC14" s="25"/>
      <c r="AD14" s="25"/>
      <c r="AE14" s="25"/>
      <c r="AF14" s="26">
        <f>4*(2+1)</f>
        <v>12</v>
      </c>
      <c r="AG14" s="25"/>
      <c r="AH14" s="25"/>
      <c r="AI14" s="25"/>
      <c r="AK14" s="12"/>
      <c r="AL14" s="15"/>
      <c r="AM14" s="15"/>
      <c r="AN14" s="15"/>
      <c r="AO14" s="12"/>
      <c r="AP14" s="15"/>
      <c r="AQ14" s="15"/>
      <c r="AR14" s="15"/>
      <c r="AT14" s="25"/>
      <c r="AU14" s="25"/>
      <c r="AV14" s="25"/>
      <c r="AW14" s="26">
        <f>15+10+5+3+2+1</f>
        <v>36</v>
      </c>
      <c r="AX14" s="25"/>
      <c r="AY14" s="25"/>
      <c r="AZ14" s="25"/>
    </row>
    <row r="15" spans="2:53" s="2" customFormat="1" ht="14.4" hidden="1" outlineLevel="1" x14ac:dyDescent="0.3">
      <c r="B15" s="15"/>
      <c r="C15" s="15"/>
      <c r="D15" s="15"/>
      <c r="E15" s="32"/>
      <c r="F15" s="15"/>
      <c r="G15" s="15"/>
      <c r="H15" s="15"/>
      <c r="I15" s="15"/>
      <c r="J15" s="25"/>
      <c r="K15" s="3"/>
      <c r="L15" s="25"/>
      <c r="M15" s="25"/>
      <c r="N15" s="25" t="s">
        <v>30</v>
      </c>
      <c r="O15" s="25"/>
      <c r="P15" s="25"/>
      <c r="Q15" s="25"/>
      <c r="R15" s="25"/>
      <c r="S15" s="25"/>
      <c r="T15" s="3"/>
      <c r="U15" s="25"/>
      <c r="V15" s="25"/>
      <c r="W15" s="25"/>
      <c r="X15" s="25"/>
      <c r="Y15" s="25"/>
      <c r="Z15" s="25"/>
      <c r="AA15" s="25"/>
      <c r="AB15" s="25"/>
      <c r="AC15" s="3"/>
      <c r="AD15" s="25"/>
      <c r="AE15" s="25"/>
      <c r="AF15" s="25"/>
      <c r="AG15" s="25"/>
      <c r="AH15" s="25"/>
      <c r="AI15" s="25"/>
      <c r="AJ15" s="25"/>
      <c r="AK15" s="15"/>
      <c r="AL15" s="15" t="s">
        <v>25</v>
      </c>
      <c r="AM15" s="15"/>
      <c r="AN15" s="15"/>
      <c r="AO15" s="15"/>
      <c r="AP15" s="15" t="s">
        <v>33</v>
      </c>
      <c r="AQ15" s="15"/>
      <c r="AR15" s="15"/>
      <c r="AS15" s="25"/>
      <c r="AT15" s="3"/>
      <c r="AU15" s="25"/>
      <c r="AV15" s="25"/>
      <c r="AW15" s="3" t="s">
        <v>36</v>
      </c>
      <c r="AX15" s="25"/>
      <c r="AY15" s="25"/>
      <c r="AZ15" s="25"/>
      <c r="BA15" s="25"/>
    </row>
    <row r="16" spans="2:53" ht="14.4" hidden="1" outlineLevel="1" x14ac:dyDescent="0.3">
      <c r="B16" s="12"/>
      <c r="C16" s="12"/>
      <c r="D16" s="12"/>
      <c r="E16" s="12"/>
      <c r="F16" s="12"/>
      <c r="G16" s="15"/>
      <c r="H16" s="15"/>
      <c r="I16" s="15"/>
      <c r="K16" s="25"/>
      <c r="L16" s="25"/>
      <c r="M16" s="25"/>
      <c r="O16" s="25"/>
      <c r="P16" s="25"/>
      <c r="Q16" s="25"/>
      <c r="T16" s="25"/>
      <c r="U16" s="25"/>
      <c r="V16" s="25"/>
      <c r="X16" s="25"/>
      <c r="Y16" s="25"/>
      <c r="Z16" s="25"/>
      <c r="AC16" s="25"/>
      <c r="AD16" s="25"/>
      <c r="AE16" s="25"/>
      <c r="AG16" s="25"/>
      <c r="AH16" s="25"/>
      <c r="AI16" s="25"/>
      <c r="AK16" s="12"/>
      <c r="AL16" s="15"/>
      <c r="AM16" s="15"/>
      <c r="AN16" s="15"/>
      <c r="AO16" s="12"/>
      <c r="AP16" s="15"/>
      <c r="AQ16" s="15"/>
      <c r="AR16" s="15"/>
      <c r="AT16" s="25"/>
      <c r="AU16" s="25"/>
      <c r="AV16" s="25"/>
      <c r="AX16" s="25"/>
      <c r="AY16" s="25"/>
      <c r="AZ16" s="25"/>
    </row>
    <row r="17" spans="1:53" ht="15" customHeight="1" collapsed="1" x14ac:dyDescent="0.3">
      <c r="B17" s="37" t="s">
        <v>3</v>
      </c>
      <c r="C17" s="39"/>
      <c r="D17" s="17"/>
      <c r="E17" s="46" t="s">
        <v>41</v>
      </c>
      <c r="F17" s="17"/>
      <c r="G17" s="37" t="s">
        <v>22</v>
      </c>
      <c r="H17" s="38"/>
      <c r="I17" s="39"/>
      <c r="J17" s="27"/>
      <c r="K17" s="43" t="s">
        <v>21</v>
      </c>
      <c r="L17" s="43"/>
      <c r="M17" s="43"/>
      <c r="N17" s="43"/>
      <c r="O17" s="43"/>
      <c r="P17" s="43"/>
      <c r="Q17" s="43"/>
      <c r="R17" s="43"/>
      <c r="S17" s="27"/>
      <c r="T17" s="43" t="s">
        <v>31</v>
      </c>
      <c r="U17" s="43"/>
      <c r="V17" s="43"/>
      <c r="W17" s="43"/>
      <c r="X17" s="43"/>
      <c r="Y17" s="43"/>
      <c r="Z17" s="43"/>
      <c r="AA17" s="43"/>
      <c r="AB17" s="27"/>
      <c r="AC17" s="43" t="s">
        <v>32</v>
      </c>
      <c r="AD17" s="43"/>
      <c r="AE17" s="43"/>
      <c r="AF17" s="43"/>
      <c r="AG17" s="43"/>
      <c r="AH17" s="43"/>
      <c r="AI17" s="43"/>
      <c r="AJ17" s="43"/>
      <c r="AK17" s="17"/>
      <c r="AL17" s="37" t="s">
        <v>4</v>
      </c>
      <c r="AM17" s="38"/>
      <c r="AN17" s="39"/>
      <c r="AO17" s="17"/>
      <c r="AP17" s="37" t="s">
        <v>34</v>
      </c>
      <c r="AQ17" s="38"/>
      <c r="AR17" s="39"/>
      <c r="AS17" s="27"/>
      <c r="AT17" s="43" t="s">
        <v>35</v>
      </c>
      <c r="AU17" s="43"/>
      <c r="AV17" s="43"/>
      <c r="AW17" s="43"/>
      <c r="AX17" s="43"/>
      <c r="AY17" s="43"/>
      <c r="AZ17" s="43"/>
      <c r="BA17" s="43"/>
    </row>
    <row r="18" spans="1:53" ht="14.4" x14ac:dyDescent="0.3">
      <c r="B18" s="40"/>
      <c r="C18" s="42"/>
      <c r="D18" s="18"/>
      <c r="E18" s="47"/>
      <c r="F18" s="18"/>
      <c r="G18" s="40"/>
      <c r="H18" s="41"/>
      <c r="I18" s="42"/>
      <c r="J18" s="28"/>
      <c r="K18" s="43"/>
      <c r="L18" s="43"/>
      <c r="M18" s="43"/>
      <c r="N18" s="43"/>
      <c r="O18" s="43"/>
      <c r="P18" s="43"/>
      <c r="Q18" s="43"/>
      <c r="R18" s="43"/>
      <c r="S18" s="28"/>
      <c r="T18" s="43"/>
      <c r="U18" s="43"/>
      <c r="V18" s="43"/>
      <c r="W18" s="43"/>
      <c r="X18" s="43"/>
      <c r="Y18" s="43"/>
      <c r="Z18" s="43"/>
      <c r="AA18" s="43"/>
      <c r="AB18" s="28"/>
      <c r="AC18" s="43"/>
      <c r="AD18" s="43"/>
      <c r="AE18" s="43"/>
      <c r="AF18" s="43"/>
      <c r="AG18" s="43"/>
      <c r="AH18" s="43"/>
      <c r="AI18" s="43"/>
      <c r="AJ18" s="43"/>
      <c r="AK18" s="18"/>
      <c r="AL18" s="40"/>
      <c r="AM18" s="41"/>
      <c r="AN18" s="42"/>
      <c r="AO18" s="18"/>
      <c r="AP18" s="40"/>
      <c r="AQ18" s="41"/>
      <c r="AR18" s="42"/>
      <c r="AS18" s="28"/>
      <c r="AT18" s="43"/>
      <c r="AU18" s="43"/>
      <c r="AV18" s="43"/>
      <c r="AW18" s="43"/>
      <c r="AX18" s="43"/>
      <c r="AY18" s="43"/>
      <c r="AZ18" s="43"/>
      <c r="BA18" s="43"/>
    </row>
    <row r="19" spans="1:53" ht="41.4" x14ac:dyDescent="0.3">
      <c r="A19" s="8"/>
      <c r="B19" s="19" t="s">
        <v>5</v>
      </c>
      <c r="C19" s="19" t="s">
        <v>6</v>
      </c>
      <c r="D19" s="20"/>
      <c r="E19" s="7" t="s">
        <v>7</v>
      </c>
      <c r="F19" s="20"/>
      <c r="G19" s="21" t="s">
        <v>29</v>
      </c>
      <c r="H19" s="21" t="s">
        <v>11</v>
      </c>
      <c r="I19" s="21" t="s">
        <v>12</v>
      </c>
      <c r="J19" s="10"/>
      <c r="K19" s="5" t="s">
        <v>8</v>
      </c>
      <c r="L19" s="5" t="s">
        <v>9</v>
      </c>
      <c r="M19" s="5" t="s">
        <v>10</v>
      </c>
      <c r="N19" s="6" t="s">
        <v>13</v>
      </c>
      <c r="O19" s="5" t="s">
        <v>14</v>
      </c>
      <c r="P19" s="5" t="s">
        <v>10</v>
      </c>
      <c r="Q19" s="5" t="s">
        <v>11</v>
      </c>
      <c r="R19" s="5" t="s">
        <v>12</v>
      </c>
      <c r="S19" s="10"/>
      <c r="T19" s="5" t="s">
        <v>8</v>
      </c>
      <c r="U19" s="5" t="s">
        <v>9</v>
      </c>
      <c r="V19" s="5" t="s">
        <v>10</v>
      </c>
      <c r="W19" s="6" t="s">
        <v>13</v>
      </c>
      <c r="X19" s="5" t="s">
        <v>14</v>
      </c>
      <c r="Y19" s="5" t="s">
        <v>10</v>
      </c>
      <c r="Z19" s="5" t="s">
        <v>11</v>
      </c>
      <c r="AA19" s="5" t="s">
        <v>12</v>
      </c>
      <c r="AB19" s="10"/>
      <c r="AC19" s="5" t="s">
        <v>8</v>
      </c>
      <c r="AD19" s="5" t="s">
        <v>9</v>
      </c>
      <c r="AE19" s="5" t="s">
        <v>10</v>
      </c>
      <c r="AF19" s="6" t="s">
        <v>13</v>
      </c>
      <c r="AG19" s="5" t="s">
        <v>14</v>
      </c>
      <c r="AH19" s="5" t="s">
        <v>10</v>
      </c>
      <c r="AI19" s="5" t="s">
        <v>11</v>
      </c>
      <c r="AJ19" s="5" t="s">
        <v>12</v>
      </c>
      <c r="AK19" s="20"/>
      <c r="AL19" s="6" t="s">
        <v>13</v>
      </c>
      <c r="AM19" s="21" t="s">
        <v>11</v>
      </c>
      <c r="AN19" s="21" t="s">
        <v>12</v>
      </c>
      <c r="AO19" s="20"/>
      <c r="AP19" s="6" t="s">
        <v>13</v>
      </c>
      <c r="AQ19" s="21" t="s">
        <v>11</v>
      </c>
      <c r="AR19" s="21" t="s">
        <v>12</v>
      </c>
      <c r="AS19" s="10"/>
      <c r="AT19" s="5" t="s">
        <v>8</v>
      </c>
      <c r="AU19" s="5" t="s">
        <v>9</v>
      </c>
      <c r="AV19" s="5" t="s">
        <v>10</v>
      </c>
      <c r="AW19" s="6" t="s">
        <v>13</v>
      </c>
      <c r="AX19" s="5" t="s">
        <v>14</v>
      </c>
      <c r="AY19" s="5" t="s">
        <v>10</v>
      </c>
      <c r="AZ19" s="5" t="s">
        <v>11</v>
      </c>
      <c r="BA19" s="5" t="s">
        <v>12</v>
      </c>
    </row>
    <row r="20" spans="1:53" ht="14.4" x14ac:dyDescent="0.3">
      <c r="A20" s="8"/>
      <c r="B20" s="17">
        <f t="shared" ref="B20:B33" si="0">RANK(C20,C$20:C$33,0)</f>
        <v>1</v>
      </c>
      <c r="C20" s="17">
        <f t="shared" ref="C20:C33" si="1">SUMIF($G$13:$BA$13,1,$G20:$BA20)</f>
        <v>635</v>
      </c>
      <c r="D20" s="11"/>
      <c r="E20" s="11" t="s">
        <v>70</v>
      </c>
      <c r="F20" s="11"/>
      <c r="G20" s="17">
        <v>57</v>
      </c>
      <c r="H20" s="17">
        <f t="shared" ref="H20:H33" si="2">RANK(G20,G$20:G$33,0)</f>
        <v>1</v>
      </c>
      <c r="I20" s="17">
        <f>VLOOKUP(H20,'Место-баллы'!$A$3:$B$52,2,0)</f>
        <v>100</v>
      </c>
      <c r="J20" s="9"/>
      <c r="K20" s="29">
        <v>3</v>
      </c>
      <c r="L20" s="29">
        <v>5</v>
      </c>
      <c r="M20" s="30">
        <f t="shared" ref="M20:M33" si="3">TIME(0,K20,L20)</f>
        <v>2.1412037037037038E-3</v>
      </c>
      <c r="N20" s="29">
        <v>27</v>
      </c>
      <c r="O20" s="29">
        <f t="shared" ref="O20:O33" si="4">N$14-N20</f>
        <v>8</v>
      </c>
      <c r="P20" s="30">
        <f t="shared" ref="P20:P33" si="5">M20+TIME(0,0,O20)</f>
        <v>2.2337962962962962E-3</v>
      </c>
      <c r="Q20" s="29">
        <f t="shared" ref="Q20:Q33" si="6">RANK(P20,P$20:P$33,1)</f>
        <v>4</v>
      </c>
      <c r="R20" s="29">
        <f>VLOOKUP(Q20,'Место-баллы'!$A$3:$B$52,2,0)</f>
        <v>85</v>
      </c>
      <c r="S20" s="9"/>
      <c r="T20" s="29">
        <v>6</v>
      </c>
      <c r="U20" s="29">
        <v>38</v>
      </c>
      <c r="V20" s="30">
        <f t="shared" ref="V20:V32" si="7">TIME(0,T20,U20)</f>
        <v>4.6064814814814814E-3</v>
      </c>
      <c r="W20" s="29">
        <v>4</v>
      </c>
      <c r="X20" s="29">
        <f t="shared" ref="X20:X32" si="8">W$14-W20</f>
        <v>0</v>
      </c>
      <c r="Y20" s="30">
        <f t="shared" ref="Y20:Y32" si="9">V20+TIME(0,0,X20)</f>
        <v>4.6064814814814814E-3</v>
      </c>
      <c r="Z20" s="29">
        <f t="shared" ref="Z20:Z32" si="10">RANK(Y20,Y$20:Y$33,1)</f>
        <v>3</v>
      </c>
      <c r="AA20" s="29">
        <f>VLOOKUP(Z20,'Место-баллы'!$A$3:$B$52,2,0)</f>
        <v>90</v>
      </c>
      <c r="AB20" s="9"/>
      <c r="AC20" s="29">
        <v>10</v>
      </c>
      <c r="AD20" s="29">
        <v>25</v>
      </c>
      <c r="AE20" s="30">
        <f t="shared" ref="AE20:AE32" si="11">TIME(0,AC20,AD20)</f>
        <v>7.2337962962962963E-3</v>
      </c>
      <c r="AF20" s="29">
        <v>12</v>
      </c>
      <c r="AG20" s="29">
        <f t="shared" ref="AG20:AG32" si="12">AF$14-AF20</f>
        <v>0</v>
      </c>
      <c r="AH20" s="30">
        <f t="shared" ref="AH20:AH32" si="13">AE20+TIME(0,0,AG20)</f>
        <v>7.2337962962962963E-3</v>
      </c>
      <c r="AI20" s="29">
        <f t="shared" ref="AI20:AI32" si="14">RANK(AH20,AH$20:AH$33,1)</f>
        <v>1</v>
      </c>
      <c r="AJ20" s="29">
        <f>VLOOKUP(AI20,'Место-баллы'!$A$3:$B$52,2,0)</f>
        <v>100</v>
      </c>
      <c r="AK20" s="11"/>
      <c r="AL20" s="17">
        <v>106</v>
      </c>
      <c r="AM20" s="17">
        <f t="shared" ref="AM20:AM32" si="15">RANK(AL20,AL$20:AL$33,0)</f>
        <v>5</v>
      </c>
      <c r="AN20" s="17">
        <f>VLOOKUP(AM20,'Место-баллы'!$A$3:$B$52,2,0)</f>
        <v>80</v>
      </c>
      <c r="AO20" s="11"/>
      <c r="AP20" s="17">
        <v>12</v>
      </c>
      <c r="AQ20" s="17">
        <f t="shared" ref="AQ20:AQ32" si="16">RANK(AP20,AP$20:AP$33,0)</f>
        <v>3</v>
      </c>
      <c r="AR20" s="17">
        <f>VLOOKUP(AQ20,'Место-баллы'!$A$3:$B$52,2,0)</f>
        <v>90</v>
      </c>
      <c r="AS20" s="9"/>
      <c r="AT20" s="29">
        <v>4</v>
      </c>
      <c r="AU20" s="29">
        <v>27</v>
      </c>
      <c r="AV20" s="30">
        <f t="shared" ref="AV20:AV32" si="17">TIME(0,AT20,AU20)</f>
        <v>3.0902777777777782E-3</v>
      </c>
      <c r="AW20" s="29">
        <v>36</v>
      </c>
      <c r="AX20" s="29">
        <f t="shared" ref="AX20:AX32" si="18">AW$14-AW20</f>
        <v>0</v>
      </c>
      <c r="AY20" s="30">
        <f t="shared" ref="AY20:AY32" si="19">AV20+TIME(0,0,AX20)</f>
        <v>3.0902777777777782E-3</v>
      </c>
      <c r="AZ20" s="29">
        <f t="shared" ref="AZ20:AZ32" si="20">RANK(AY20,AY$20:AY$33,1)</f>
        <v>3</v>
      </c>
      <c r="BA20" s="29">
        <f>VLOOKUP(AZ20,'Место-баллы'!$A$3:$B$52,2,0)</f>
        <v>90</v>
      </c>
    </row>
    <row r="21" spans="1:53" ht="14.4" x14ac:dyDescent="0.3">
      <c r="A21" s="8"/>
      <c r="B21" s="17">
        <f t="shared" si="0"/>
        <v>2</v>
      </c>
      <c r="C21" s="17">
        <f t="shared" si="1"/>
        <v>626</v>
      </c>
      <c r="D21" s="11"/>
      <c r="E21" s="11" t="s">
        <v>75</v>
      </c>
      <c r="F21" s="11"/>
      <c r="G21" s="17">
        <v>53</v>
      </c>
      <c r="H21" s="17">
        <f t="shared" si="2"/>
        <v>4</v>
      </c>
      <c r="I21" s="17">
        <f>VLOOKUP(H21,'Место-баллы'!$A$3:$B$52,2,0)</f>
        <v>85</v>
      </c>
      <c r="J21" s="9"/>
      <c r="K21" s="29">
        <v>2</v>
      </c>
      <c r="L21" s="29">
        <v>37</v>
      </c>
      <c r="M21" s="30">
        <f t="shared" si="3"/>
        <v>1.8171296296296297E-3</v>
      </c>
      <c r="N21" s="29">
        <v>35</v>
      </c>
      <c r="O21" s="29">
        <f t="shared" si="4"/>
        <v>0</v>
      </c>
      <c r="P21" s="30">
        <f t="shared" si="5"/>
        <v>1.8171296296296297E-3</v>
      </c>
      <c r="Q21" s="29">
        <f t="shared" si="6"/>
        <v>1</v>
      </c>
      <c r="R21" s="29">
        <f>VLOOKUP(Q21,'Место-баллы'!$A$3:$B$52,2,0)</f>
        <v>100</v>
      </c>
      <c r="S21" s="9"/>
      <c r="T21" s="29">
        <v>7</v>
      </c>
      <c r="U21" s="29">
        <v>8</v>
      </c>
      <c r="V21" s="30">
        <f t="shared" si="7"/>
        <v>4.9537037037037041E-3</v>
      </c>
      <c r="W21" s="29">
        <v>4</v>
      </c>
      <c r="X21" s="29">
        <f t="shared" si="8"/>
        <v>0</v>
      </c>
      <c r="Y21" s="30">
        <f t="shared" si="9"/>
        <v>4.9537037037037041E-3</v>
      </c>
      <c r="Z21" s="29">
        <f t="shared" si="10"/>
        <v>7</v>
      </c>
      <c r="AA21" s="29">
        <f>VLOOKUP(Z21,'Место-баллы'!$A$3:$B$52,2,0)</f>
        <v>73</v>
      </c>
      <c r="AB21" s="9"/>
      <c r="AC21" s="29">
        <v>11</v>
      </c>
      <c r="AD21" s="29">
        <v>36</v>
      </c>
      <c r="AE21" s="30">
        <f t="shared" si="11"/>
        <v>8.0555555555555554E-3</v>
      </c>
      <c r="AF21" s="29">
        <v>12</v>
      </c>
      <c r="AG21" s="29">
        <f t="shared" si="12"/>
        <v>0</v>
      </c>
      <c r="AH21" s="30">
        <f t="shared" si="13"/>
        <v>8.0555555555555554E-3</v>
      </c>
      <c r="AI21" s="29">
        <f t="shared" si="14"/>
        <v>7</v>
      </c>
      <c r="AJ21" s="29">
        <f>VLOOKUP(AI21,'Место-баллы'!$A$3:$B$52,2,0)</f>
        <v>73</v>
      </c>
      <c r="AK21" s="11"/>
      <c r="AL21" s="17">
        <f>120+3+4</f>
        <v>127</v>
      </c>
      <c r="AM21" s="17">
        <f t="shared" si="15"/>
        <v>1</v>
      </c>
      <c r="AN21" s="17">
        <f>VLOOKUP(AM21,'Место-баллы'!$A$3:$B$52,2,0)</f>
        <v>100</v>
      </c>
      <c r="AO21" s="11"/>
      <c r="AP21" s="17">
        <v>15</v>
      </c>
      <c r="AQ21" s="17">
        <f t="shared" si="16"/>
        <v>1</v>
      </c>
      <c r="AR21" s="17">
        <f>VLOOKUP(AQ21,'Место-баллы'!$A$3:$B$52,2,0)</f>
        <v>100</v>
      </c>
      <c r="AS21" s="9"/>
      <c r="AT21" s="29">
        <v>4</v>
      </c>
      <c r="AU21" s="29">
        <v>7</v>
      </c>
      <c r="AV21" s="30">
        <f t="shared" si="17"/>
        <v>2.8587962962962963E-3</v>
      </c>
      <c r="AW21" s="29">
        <v>36</v>
      </c>
      <c r="AX21" s="29">
        <f t="shared" si="18"/>
        <v>0</v>
      </c>
      <c r="AY21" s="30">
        <f t="shared" si="19"/>
        <v>2.8587962962962963E-3</v>
      </c>
      <c r="AZ21" s="29">
        <f t="shared" si="20"/>
        <v>2</v>
      </c>
      <c r="BA21" s="29">
        <f>VLOOKUP(AZ21,'Место-баллы'!$A$3:$B$52,2,0)</f>
        <v>95</v>
      </c>
    </row>
    <row r="22" spans="1:53" ht="14.4" x14ac:dyDescent="0.3">
      <c r="A22" s="8"/>
      <c r="B22" s="17">
        <f t="shared" si="0"/>
        <v>3</v>
      </c>
      <c r="C22" s="17">
        <f t="shared" si="1"/>
        <v>615</v>
      </c>
      <c r="D22" s="11"/>
      <c r="E22" s="11" t="s">
        <v>72</v>
      </c>
      <c r="F22" s="11"/>
      <c r="G22" s="17">
        <v>47</v>
      </c>
      <c r="H22" s="17">
        <f t="shared" si="2"/>
        <v>11</v>
      </c>
      <c r="I22" s="17">
        <f>VLOOKUP(H22,'Место-баллы'!$A$3:$B$52,2,0)</f>
        <v>65</v>
      </c>
      <c r="J22" s="9"/>
      <c r="K22" s="29">
        <v>3</v>
      </c>
      <c r="L22" s="29">
        <v>5</v>
      </c>
      <c r="M22" s="30">
        <f t="shared" si="3"/>
        <v>2.1412037037037038E-3</v>
      </c>
      <c r="N22" s="29">
        <v>26</v>
      </c>
      <c r="O22" s="29">
        <f t="shared" si="4"/>
        <v>9</v>
      </c>
      <c r="P22" s="30">
        <f t="shared" si="5"/>
        <v>2.2453703703703702E-3</v>
      </c>
      <c r="Q22" s="29">
        <f t="shared" si="6"/>
        <v>5</v>
      </c>
      <c r="R22" s="29">
        <f>VLOOKUP(Q22,'Место-баллы'!$A$3:$B$52,2,0)</f>
        <v>80</v>
      </c>
      <c r="S22" s="9"/>
      <c r="T22" s="29">
        <v>6</v>
      </c>
      <c r="U22" s="29">
        <v>3</v>
      </c>
      <c r="V22" s="30">
        <f t="shared" si="7"/>
        <v>4.2013888888888891E-3</v>
      </c>
      <c r="W22" s="29">
        <v>4</v>
      </c>
      <c r="X22" s="29">
        <f t="shared" si="8"/>
        <v>0</v>
      </c>
      <c r="Y22" s="30">
        <f t="shared" si="9"/>
        <v>4.2013888888888891E-3</v>
      </c>
      <c r="Z22" s="29">
        <f t="shared" si="10"/>
        <v>1</v>
      </c>
      <c r="AA22" s="29">
        <f>VLOOKUP(Z22,'Место-баллы'!$A$3:$B$52,2,0)</f>
        <v>100</v>
      </c>
      <c r="AB22" s="9"/>
      <c r="AC22" s="29">
        <v>10</v>
      </c>
      <c r="AD22" s="29">
        <v>54</v>
      </c>
      <c r="AE22" s="30">
        <f t="shared" si="11"/>
        <v>7.5694444444444446E-3</v>
      </c>
      <c r="AF22" s="29">
        <v>12</v>
      </c>
      <c r="AG22" s="29">
        <f t="shared" si="12"/>
        <v>0</v>
      </c>
      <c r="AH22" s="30">
        <f t="shared" si="13"/>
        <v>7.5694444444444446E-3</v>
      </c>
      <c r="AI22" s="29">
        <f t="shared" si="14"/>
        <v>4</v>
      </c>
      <c r="AJ22" s="29">
        <f>VLOOKUP(AI22,'Место-баллы'!$A$3:$B$52,2,0)</f>
        <v>85</v>
      </c>
      <c r="AK22" s="11"/>
      <c r="AL22" s="17">
        <v>119</v>
      </c>
      <c r="AM22" s="17">
        <f t="shared" si="15"/>
        <v>2</v>
      </c>
      <c r="AN22" s="17">
        <f>VLOOKUP(AM22,'Место-баллы'!$A$3:$B$52,2,0)</f>
        <v>95</v>
      </c>
      <c r="AO22" s="11"/>
      <c r="AP22" s="17">
        <v>12</v>
      </c>
      <c r="AQ22" s="17">
        <f t="shared" si="16"/>
        <v>3</v>
      </c>
      <c r="AR22" s="17">
        <f>VLOOKUP(AQ22,'Место-баллы'!$A$3:$B$52,2,0)</f>
        <v>90</v>
      </c>
      <c r="AS22" s="9"/>
      <c r="AT22" s="29">
        <v>4</v>
      </c>
      <c r="AU22" s="29">
        <v>6</v>
      </c>
      <c r="AV22" s="30">
        <f t="shared" si="17"/>
        <v>2.8472222222222219E-3</v>
      </c>
      <c r="AW22" s="29">
        <v>36</v>
      </c>
      <c r="AX22" s="29">
        <f t="shared" si="18"/>
        <v>0</v>
      </c>
      <c r="AY22" s="30">
        <f t="shared" si="19"/>
        <v>2.8472222222222219E-3</v>
      </c>
      <c r="AZ22" s="29">
        <f t="shared" si="20"/>
        <v>1</v>
      </c>
      <c r="BA22" s="29">
        <f>VLOOKUP(AZ22,'Место-баллы'!$A$3:$B$52,2,0)</f>
        <v>100</v>
      </c>
    </row>
    <row r="23" spans="1:53" ht="14.4" x14ac:dyDescent="0.3">
      <c r="A23" s="8"/>
      <c r="B23" s="17">
        <f t="shared" si="0"/>
        <v>4</v>
      </c>
      <c r="C23" s="17">
        <f t="shared" si="1"/>
        <v>585</v>
      </c>
      <c r="D23" s="11"/>
      <c r="E23" s="11" t="s">
        <v>78</v>
      </c>
      <c r="F23" s="11"/>
      <c r="G23" s="17">
        <v>57</v>
      </c>
      <c r="H23" s="17">
        <f t="shared" si="2"/>
        <v>1</v>
      </c>
      <c r="I23" s="17">
        <f>VLOOKUP(H23,'Место-баллы'!$A$3:$B$52,2,0)</f>
        <v>100</v>
      </c>
      <c r="J23" s="9"/>
      <c r="K23" s="29">
        <v>3</v>
      </c>
      <c r="L23" s="29">
        <v>5</v>
      </c>
      <c r="M23" s="30">
        <f t="shared" si="3"/>
        <v>2.1412037037037038E-3</v>
      </c>
      <c r="N23" s="29">
        <v>29</v>
      </c>
      <c r="O23" s="29">
        <f t="shared" si="4"/>
        <v>6</v>
      </c>
      <c r="P23" s="30">
        <f t="shared" si="5"/>
        <v>2.2106481481481482E-3</v>
      </c>
      <c r="Q23" s="29">
        <f t="shared" si="6"/>
        <v>3</v>
      </c>
      <c r="R23" s="29">
        <f>VLOOKUP(Q23,'Место-баллы'!$A$3:$B$52,2,0)</f>
        <v>90</v>
      </c>
      <c r="S23" s="9"/>
      <c r="T23" s="29">
        <v>7</v>
      </c>
      <c r="U23" s="29">
        <v>16</v>
      </c>
      <c r="V23" s="30">
        <f t="shared" si="7"/>
        <v>5.0462962962962961E-3</v>
      </c>
      <c r="W23" s="29">
        <v>4</v>
      </c>
      <c r="X23" s="29">
        <f t="shared" si="8"/>
        <v>0</v>
      </c>
      <c r="Y23" s="30">
        <f t="shared" si="9"/>
        <v>5.0462962962962961E-3</v>
      </c>
      <c r="Z23" s="29">
        <f t="shared" si="10"/>
        <v>9</v>
      </c>
      <c r="AA23" s="29">
        <f>VLOOKUP(Z23,'Место-баллы'!$A$3:$B$52,2,0)</f>
        <v>69</v>
      </c>
      <c r="AB23" s="9"/>
      <c r="AC23" s="29">
        <v>20</v>
      </c>
      <c r="AD23" s="29">
        <v>5</v>
      </c>
      <c r="AE23" s="30">
        <f t="shared" si="11"/>
        <v>1.3946759259259258E-2</v>
      </c>
      <c r="AF23" s="29">
        <v>11</v>
      </c>
      <c r="AG23" s="29">
        <f t="shared" si="12"/>
        <v>1</v>
      </c>
      <c r="AH23" s="30">
        <f t="shared" si="13"/>
        <v>1.3958333333333331E-2</v>
      </c>
      <c r="AI23" s="29">
        <f t="shared" si="14"/>
        <v>10</v>
      </c>
      <c r="AJ23" s="29">
        <f>VLOOKUP(AI23,'Место-баллы'!$A$3:$B$52,2,0)</f>
        <v>67</v>
      </c>
      <c r="AK23" s="11"/>
      <c r="AL23" s="17">
        <v>119</v>
      </c>
      <c r="AM23" s="17">
        <f t="shared" si="15"/>
        <v>2</v>
      </c>
      <c r="AN23" s="17">
        <f>VLOOKUP(AM23,'Место-баллы'!$A$3:$B$52,2,0)</f>
        <v>95</v>
      </c>
      <c r="AO23" s="11"/>
      <c r="AP23" s="17">
        <v>13</v>
      </c>
      <c r="AQ23" s="17">
        <f t="shared" si="16"/>
        <v>2</v>
      </c>
      <c r="AR23" s="17">
        <f>VLOOKUP(AQ23,'Место-баллы'!$A$3:$B$52,2,0)</f>
        <v>95</v>
      </c>
      <c r="AS23" s="9"/>
      <c r="AT23" s="29">
        <v>6</v>
      </c>
      <c r="AU23" s="29">
        <v>56</v>
      </c>
      <c r="AV23" s="30">
        <f t="shared" si="17"/>
        <v>4.8148148148148152E-3</v>
      </c>
      <c r="AW23" s="29">
        <v>36</v>
      </c>
      <c r="AX23" s="29">
        <f t="shared" si="18"/>
        <v>0</v>
      </c>
      <c r="AY23" s="30">
        <f t="shared" si="19"/>
        <v>4.8148148148148152E-3</v>
      </c>
      <c r="AZ23" s="29">
        <f t="shared" si="20"/>
        <v>9</v>
      </c>
      <c r="BA23" s="29">
        <f>VLOOKUP(AZ23,'Место-баллы'!$A$3:$B$52,2,0)</f>
        <v>69</v>
      </c>
    </row>
    <row r="24" spans="1:53" ht="14.4" x14ac:dyDescent="0.3">
      <c r="A24" s="8"/>
      <c r="B24" s="17">
        <f t="shared" si="0"/>
        <v>5</v>
      </c>
      <c r="C24" s="17">
        <f t="shared" si="1"/>
        <v>583</v>
      </c>
      <c r="D24" s="11"/>
      <c r="E24" s="11" t="s">
        <v>69</v>
      </c>
      <c r="F24" s="11"/>
      <c r="G24" s="17">
        <v>53</v>
      </c>
      <c r="H24" s="17">
        <f t="shared" si="2"/>
        <v>4</v>
      </c>
      <c r="I24" s="17">
        <f>VLOOKUP(H24,'Место-баллы'!$A$3:$B$52,2,0)</f>
        <v>85</v>
      </c>
      <c r="J24" s="9"/>
      <c r="K24" s="29">
        <v>3</v>
      </c>
      <c r="L24" s="29">
        <v>5</v>
      </c>
      <c r="M24" s="30">
        <f t="shared" si="3"/>
        <v>2.1412037037037038E-3</v>
      </c>
      <c r="N24" s="29">
        <v>23</v>
      </c>
      <c r="O24" s="29">
        <f t="shared" si="4"/>
        <v>12</v>
      </c>
      <c r="P24" s="30">
        <f t="shared" si="5"/>
        <v>2.2800925925925927E-3</v>
      </c>
      <c r="Q24" s="29">
        <f t="shared" si="6"/>
        <v>6</v>
      </c>
      <c r="R24" s="29">
        <f>VLOOKUP(Q24,'Место-баллы'!$A$3:$B$52,2,0)</f>
        <v>75</v>
      </c>
      <c r="S24" s="9"/>
      <c r="T24" s="29">
        <v>6</v>
      </c>
      <c r="U24" s="29">
        <v>4</v>
      </c>
      <c r="V24" s="30">
        <f t="shared" si="7"/>
        <v>4.2129629629629626E-3</v>
      </c>
      <c r="W24" s="29">
        <v>4</v>
      </c>
      <c r="X24" s="29">
        <f t="shared" si="8"/>
        <v>0</v>
      </c>
      <c r="Y24" s="30">
        <f t="shared" si="9"/>
        <v>4.2129629629629626E-3</v>
      </c>
      <c r="Z24" s="29">
        <f t="shared" si="10"/>
        <v>2</v>
      </c>
      <c r="AA24" s="29">
        <f>VLOOKUP(Z24,'Место-баллы'!$A$3:$B$52,2,0)</f>
        <v>95</v>
      </c>
      <c r="AB24" s="9"/>
      <c r="AC24" s="29">
        <v>10</v>
      </c>
      <c r="AD24" s="29">
        <v>39</v>
      </c>
      <c r="AE24" s="30">
        <f t="shared" si="11"/>
        <v>7.3958333333333341E-3</v>
      </c>
      <c r="AF24" s="29">
        <v>12</v>
      </c>
      <c r="AG24" s="29">
        <f t="shared" si="12"/>
        <v>0</v>
      </c>
      <c r="AH24" s="30">
        <f t="shared" si="13"/>
        <v>7.3958333333333341E-3</v>
      </c>
      <c r="AI24" s="29">
        <f t="shared" si="14"/>
        <v>3</v>
      </c>
      <c r="AJ24" s="29">
        <f>VLOOKUP(AI24,'Место-баллы'!$A$3:$B$52,2,0)</f>
        <v>90</v>
      </c>
      <c r="AK24" s="11"/>
      <c r="AL24" s="17">
        <v>118</v>
      </c>
      <c r="AM24" s="17">
        <f t="shared" si="15"/>
        <v>4</v>
      </c>
      <c r="AN24" s="17">
        <f>VLOOKUP(AM24,'Место-баллы'!$A$3:$B$52,2,0)</f>
        <v>85</v>
      </c>
      <c r="AO24" s="11"/>
      <c r="AP24" s="17">
        <v>11</v>
      </c>
      <c r="AQ24" s="17">
        <f t="shared" si="16"/>
        <v>5</v>
      </c>
      <c r="AR24" s="17">
        <f>VLOOKUP(AQ24,'Место-баллы'!$A$3:$B$52,2,0)</f>
        <v>80</v>
      </c>
      <c r="AS24" s="9"/>
      <c r="AT24" s="29">
        <v>5</v>
      </c>
      <c r="AU24" s="29">
        <v>32</v>
      </c>
      <c r="AV24" s="30">
        <f t="shared" si="17"/>
        <v>3.8425925925925923E-3</v>
      </c>
      <c r="AW24" s="29">
        <v>36</v>
      </c>
      <c r="AX24" s="29">
        <f t="shared" si="18"/>
        <v>0</v>
      </c>
      <c r="AY24" s="30">
        <f t="shared" si="19"/>
        <v>3.8425925925925923E-3</v>
      </c>
      <c r="AZ24" s="29">
        <f t="shared" si="20"/>
        <v>7</v>
      </c>
      <c r="BA24" s="29">
        <f>VLOOKUP(AZ24,'Место-баллы'!$A$3:$B$52,2,0)</f>
        <v>73</v>
      </c>
    </row>
    <row r="25" spans="1:53" ht="14.4" x14ac:dyDescent="0.3">
      <c r="A25" s="8"/>
      <c r="B25" s="17">
        <f t="shared" si="0"/>
        <v>6</v>
      </c>
      <c r="C25" s="17">
        <f t="shared" si="1"/>
        <v>553</v>
      </c>
      <c r="D25" s="11"/>
      <c r="E25" s="11" t="s">
        <v>68</v>
      </c>
      <c r="F25" s="11"/>
      <c r="G25" s="17">
        <v>48</v>
      </c>
      <c r="H25" s="17">
        <f t="shared" si="2"/>
        <v>10</v>
      </c>
      <c r="I25" s="17">
        <f>VLOOKUP(H25,'Место-баллы'!$A$3:$B$52,2,0)</f>
        <v>67</v>
      </c>
      <c r="J25" s="9"/>
      <c r="K25" s="29">
        <v>3</v>
      </c>
      <c r="L25" s="29">
        <v>5</v>
      </c>
      <c r="M25" s="30">
        <f t="shared" si="3"/>
        <v>2.1412037037037038E-3</v>
      </c>
      <c r="N25" s="29">
        <v>33</v>
      </c>
      <c r="O25" s="29">
        <f t="shared" si="4"/>
        <v>2</v>
      </c>
      <c r="P25" s="30">
        <f t="shared" si="5"/>
        <v>2.1643518518518518E-3</v>
      </c>
      <c r="Q25" s="29">
        <f t="shared" si="6"/>
        <v>2</v>
      </c>
      <c r="R25" s="29">
        <f>VLOOKUP(Q25,'Место-баллы'!$A$3:$B$52,2,0)</f>
        <v>95</v>
      </c>
      <c r="S25" s="9"/>
      <c r="T25" s="29">
        <v>7</v>
      </c>
      <c r="U25" s="29">
        <v>8</v>
      </c>
      <c r="V25" s="30">
        <f t="shared" si="7"/>
        <v>4.9537037037037041E-3</v>
      </c>
      <c r="W25" s="29">
        <v>4</v>
      </c>
      <c r="X25" s="29">
        <f t="shared" si="8"/>
        <v>0</v>
      </c>
      <c r="Y25" s="30">
        <f t="shared" si="9"/>
        <v>4.9537037037037041E-3</v>
      </c>
      <c r="Z25" s="29">
        <f t="shared" si="10"/>
        <v>7</v>
      </c>
      <c r="AA25" s="29">
        <f>VLOOKUP(Z25,'Место-баллы'!$A$3:$B$52,2,0)</f>
        <v>73</v>
      </c>
      <c r="AB25" s="9"/>
      <c r="AC25" s="29">
        <v>10</v>
      </c>
      <c r="AD25" s="29">
        <v>30</v>
      </c>
      <c r="AE25" s="30">
        <f t="shared" si="11"/>
        <v>7.2916666666666659E-3</v>
      </c>
      <c r="AF25" s="29">
        <v>12</v>
      </c>
      <c r="AG25" s="29">
        <f t="shared" si="12"/>
        <v>0</v>
      </c>
      <c r="AH25" s="30">
        <f t="shared" si="13"/>
        <v>7.2916666666666659E-3</v>
      </c>
      <c r="AI25" s="29">
        <f t="shared" si="14"/>
        <v>2</v>
      </c>
      <c r="AJ25" s="29">
        <f>VLOOKUP(AI25,'Место-баллы'!$A$3:$B$52,2,0)</f>
        <v>95</v>
      </c>
      <c r="AK25" s="11"/>
      <c r="AL25" s="17">
        <v>99</v>
      </c>
      <c r="AM25" s="17">
        <f t="shared" si="15"/>
        <v>6</v>
      </c>
      <c r="AN25" s="17">
        <f>VLOOKUP(AM25,'Место-баллы'!$A$3:$B$52,2,0)</f>
        <v>75</v>
      </c>
      <c r="AO25" s="11"/>
      <c r="AP25" s="17">
        <v>9</v>
      </c>
      <c r="AQ25" s="17">
        <f t="shared" si="16"/>
        <v>7</v>
      </c>
      <c r="AR25" s="17">
        <f>VLOOKUP(AQ25,'Место-баллы'!$A$3:$B$52,2,0)</f>
        <v>73</v>
      </c>
      <c r="AS25" s="9"/>
      <c r="AT25" s="29">
        <v>5</v>
      </c>
      <c r="AU25" s="29">
        <v>16</v>
      </c>
      <c r="AV25" s="30">
        <f t="shared" si="17"/>
        <v>3.6574074074074074E-3</v>
      </c>
      <c r="AW25" s="29">
        <v>36</v>
      </c>
      <c r="AX25" s="29">
        <f t="shared" si="18"/>
        <v>0</v>
      </c>
      <c r="AY25" s="30">
        <f t="shared" si="19"/>
        <v>3.6574074074074074E-3</v>
      </c>
      <c r="AZ25" s="29">
        <f t="shared" si="20"/>
        <v>6</v>
      </c>
      <c r="BA25" s="29">
        <f>VLOOKUP(AZ25,'Место-баллы'!$A$3:$B$52,2,0)</f>
        <v>75</v>
      </c>
    </row>
    <row r="26" spans="1:53" ht="14.4" x14ac:dyDescent="0.3">
      <c r="A26" s="8"/>
      <c r="B26" s="17">
        <f t="shared" si="0"/>
        <v>7</v>
      </c>
      <c r="C26" s="17">
        <f t="shared" si="1"/>
        <v>532</v>
      </c>
      <c r="D26" s="11"/>
      <c r="E26" s="34" t="s">
        <v>80</v>
      </c>
      <c r="F26" s="11"/>
      <c r="G26" s="17">
        <v>53</v>
      </c>
      <c r="H26" s="17">
        <f t="shared" si="2"/>
        <v>4</v>
      </c>
      <c r="I26" s="17">
        <f>VLOOKUP(H26,'Место-баллы'!$A$3:$B$52,2,0)</f>
        <v>85</v>
      </c>
      <c r="J26" s="9"/>
      <c r="K26" s="29">
        <v>3</v>
      </c>
      <c r="L26" s="29">
        <v>5</v>
      </c>
      <c r="M26" s="30">
        <f t="shared" si="3"/>
        <v>2.1412037037037038E-3</v>
      </c>
      <c r="N26" s="29">
        <v>13</v>
      </c>
      <c r="O26" s="29">
        <f t="shared" si="4"/>
        <v>22</v>
      </c>
      <c r="P26" s="30">
        <f t="shared" si="5"/>
        <v>2.3958333333333331E-3</v>
      </c>
      <c r="Q26" s="29">
        <f t="shared" si="6"/>
        <v>8</v>
      </c>
      <c r="R26" s="29">
        <f>VLOOKUP(Q26,'Место-баллы'!$A$3:$B$52,2,0)</f>
        <v>71</v>
      </c>
      <c r="S26" s="9"/>
      <c r="T26" s="29">
        <v>7</v>
      </c>
      <c r="U26" s="29">
        <v>3</v>
      </c>
      <c r="V26" s="30">
        <f t="shared" si="7"/>
        <v>4.8958333333333328E-3</v>
      </c>
      <c r="W26" s="29">
        <v>4</v>
      </c>
      <c r="X26" s="29">
        <f t="shared" si="8"/>
        <v>0</v>
      </c>
      <c r="Y26" s="30">
        <f t="shared" si="9"/>
        <v>4.8958333333333328E-3</v>
      </c>
      <c r="Z26" s="29">
        <f t="shared" si="10"/>
        <v>5</v>
      </c>
      <c r="AA26" s="29">
        <f>VLOOKUP(Z26,'Место-баллы'!$A$3:$B$52,2,0)</f>
        <v>80</v>
      </c>
      <c r="AB26" s="9"/>
      <c r="AC26" s="29">
        <v>11</v>
      </c>
      <c r="AD26" s="29">
        <v>12</v>
      </c>
      <c r="AE26" s="30">
        <f t="shared" si="11"/>
        <v>7.7777777777777767E-3</v>
      </c>
      <c r="AF26" s="29">
        <v>12</v>
      </c>
      <c r="AG26" s="29">
        <f t="shared" si="12"/>
        <v>0</v>
      </c>
      <c r="AH26" s="30">
        <f t="shared" si="13"/>
        <v>7.7777777777777767E-3</v>
      </c>
      <c r="AI26" s="29">
        <f t="shared" si="14"/>
        <v>6</v>
      </c>
      <c r="AJ26" s="29">
        <f>VLOOKUP(AI26,'Место-баллы'!$A$3:$B$52,2,0)</f>
        <v>75</v>
      </c>
      <c r="AK26" s="11"/>
      <c r="AL26" s="17">
        <v>61</v>
      </c>
      <c r="AM26" s="17">
        <f t="shared" si="15"/>
        <v>10</v>
      </c>
      <c r="AN26" s="17">
        <f>VLOOKUP(AM26,'Место-баллы'!$A$3:$B$52,2,0)</f>
        <v>67</v>
      </c>
      <c r="AO26" s="11"/>
      <c r="AP26" s="17">
        <v>5</v>
      </c>
      <c r="AQ26" s="17">
        <f t="shared" si="16"/>
        <v>9</v>
      </c>
      <c r="AR26" s="17">
        <f>VLOOKUP(AQ26,'Место-баллы'!$A$3:$B$52,2,0)</f>
        <v>69</v>
      </c>
      <c r="AS26" s="9"/>
      <c r="AT26" s="29">
        <v>4</v>
      </c>
      <c r="AU26" s="29">
        <v>29</v>
      </c>
      <c r="AV26" s="30">
        <f t="shared" si="17"/>
        <v>3.1134259259259257E-3</v>
      </c>
      <c r="AW26" s="29">
        <v>36</v>
      </c>
      <c r="AX26" s="29">
        <f t="shared" si="18"/>
        <v>0</v>
      </c>
      <c r="AY26" s="30">
        <f t="shared" si="19"/>
        <v>3.1134259259259257E-3</v>
      </c>
      <c r="AZ26" s="29">
        <f t="shared" si="20"/>
        <v>4</v>
      </c>
      <c r="BA26" s="29">
        <f>VLOOKUP(AZ26,'Место-баллы'!$A$3:$B$52,2,0)</f>
        <v>85</v>
      </c>
    </row>
    <row r="27" spans="1:53" ht="14.4" x14ac:dyDescent="0.3">
      <c r="A27" s="8"/>
      <c r="B27" s="17">
        <f t="shared" si="0"/>
        <v>8</v>
      </c>
      <c r="C27" s="17">
        <f t="shared" si="1"/>
        <v>506</v>
      </c>
      <c r="D27" s="11"/>
      <c r="E27" s="34" t="s">
        <v>76</v>
      </c>
      <c r="F27" s="11"/>
      <c r="G27" s="17">
        <v>55</v>
      </c>
      <c r="H27" s="17">
        <f t="shared" si="2"/>
        <v>3</v>
      </c>
      <c r="I27" s="17">
        <f>VLOOKUP(H27,'Место-баллы'!$A$3:$B$52,2,0)</f>
        <v>90</v>
      </c>
      <c r="J27" s="9"/>
      <c r="K27" s="29">
        <v>3</v>
      </c>
      <c r="L27" s="29">
        <v>5</v>
      </c>
      <c r="M27" s="30">
        <f t="shared" si="3"/>
        <v>2.1412037037037038E-3</v>
      </c>
      <c r="N27" s="29">
        <v>6</v>
      </c>
      <c r="O27" s="29">
        <f t="shared" si="4"/>
        <v>29</v>
      </c>
      <c r="P27" s="30">
        <f t="shared" si="5"/>
        <v>2.476851851851852E-3</v>
      </c>
      <c r="Q27" s="29">
        <f t="shared" si="6"/>
        <v>10</v>
      </c>
      <c r="R27" s="29">
        <f>VLOOKUP(Q27,'Место-баллы'!$A$3:$B$52,2,0)</f>
        <v>67</v>
      </c>
      <c r="S27" s="9"/>
      <c r="T27" s="29">
        <v>7</v>
      </c>
      <c r="U27" s="29">
        <v>21</v>
      </c>
      <c r="V27" s="30">
        <f t="shared" si="7"/>
        <v>5.1041666666666666E-3</v>
      </c>
      <c r="W27" s="29">
        <v>4</v>
      </c>
      <c r="X27" s="29">
        <f t="shared" si="8"/>
        <v>0</v>
      </c>
      <c r="Y27" s="30">
        <f t="shared" si="9"/>
        <v>5.1041666666666666E-3</v>
      </c>
      <c r="Z27" s="29">
        <f t="shared" si="10"/>
        <v>11</v>
      </c>
      <c r="AA27" s="29">
        <f>VLOOKUP(Z27,'Место-баллы'!$A$3:$B$52,2,0)</f>
        <v>65</v>
      </c>
      <c r="AB27" s="9"/>
      <c r="AC27" s="29">
        <v>11</v>
      </c>
      <c r="AD27" s="29">
        <v>55</v>
      </c>
      <c r="AE27" s="30">
        <f t="shared" si="11"/>
        <v>8.2754629629629619E-3</v>
      </c>
      <c r="AF27" s="29">
        <v>12</v>
      </c>
      <c r="AG27" s="29">
        <f t="shared" si="12"/>
        <v>0</v>
      </c>
      <c r="AH27" s="30">
        <f t="shared" si="13"/>
        <v>8.2754629629629619E-3</v>
      </c>
      <c r="AI27" s="29">
        <f t="shared" si="14"/>
        <v>8</v>
      </c>
      <c r="AJ27" s="29">
        <f>VLOOKUP(AI27,'Место-баллы'!$A$3:$B$52,2,0)</f>
        <v>71</v>
      </c>
      <c r="AK27" s="11"/>
      <c r="AL27" s="17">
        <v>90</v>
      </c>
      <c r="AM27" s="17">
        <f t="shared" si="15"/>
        <v>7</v>
      </c>
      <c r="AN27" s="17">
        <f>VLOOKUP(AM27,'Место-баллы'!$A$3:$B$52,2,0)</f>
        <v>73</v>
      </c>
      <c r="AO27" s="11"/>
      <c r="AP27" s="17">
        <v>5</v>
      </c>
      <c r="AQ27" s="17">
        <f t="shared" si="16"/>
        <v>9</v>
      </c>
      <c r="AR27" s="17">
        <f>VLOOKUP(AQ27,'Место-баллы'!$A$3:$B$52,2,0)</f>
        <v>69</v>
      </c>
      <c r="AS27" s="9"/>
      <c r="AT27" s="29">
        <v>5</v>
      </c>
      <c r="AU27" s="29">
        <v>55</v>
      </c>
      <c r="AV27" s="30">
        <f t="shared" si="17"/>
        <v>4.108796296296297E-3</v>
      </c>
      <c r="AW27" s="29">
        <v>36</v>
      </c>
      <c r="AX27" s="29">
        <f t="shared" si="18"/>
        <v>0</v>
      </c>
      <c r="AY27" s="30">
        <f t="shared" si="19"/>
        <v>4.108796296296297E-3</v>
      </c>
      <c r="AZ27" s="29">
        <f t="shared" si="20"/>
        <v>8</v>
      </c>
      <c r="BA27" s="29">
        <f>VLOOKUP(AZ27,'Место-баллы'!$A$3:$B$52,2,0)</f>
        <v>71</v>
      </c>
    </row>
    <row r="28" spans="1:53" ht="14.4" x14ac:dyDescent="0.3">
      <c r="A28" s="8"/>
      <c r="B28" s="17">
        <f t="shared" si="0"/>
        <v>9</v>
      </c>
      <c r="C28" s="17">
        <f t="shared" si="1"/>
        <v>498</v>
      </c>
      <c r="D28" s="11"/>
      <c r="E28" s="34" t="s">
        <v>73</v>
      </c>
      <c r="F28" s="11"/>
      <c r="G28" s="17">
        <v>50</v>
      </c>
      <c r="H28" s="17">
        <f t="shared" si="2"/>
        <v>8</v>
      </c>
      <c r="I28" s="17">
        <f>VLOOKUP(H28,'Место-баллы'!$A$3:$B$52,2,0)</f>
        <v>71</v>
      </c>
      <c r="J28" s="9"/>
      <c r="K28" s="29">
        <v>3</v>
      </c>
      <c r="L28" s="29">
        <v>5</v>
      </c>
      <c r="M28" s="30">
        <f t="shared" si="3"/>
        <v>2.1412037037037038E-3</v>
      </c>
      <c r="N28" s="29">
        <v>5</v>
      </c>
      <c r="O28" s="29">
        <f t="shared" si="4"/>
        <v>30</v>
      </c>
      <c r="P28" s="30">
        <f t="shared" si="5"/>
        <v>2.488425925925926E-3</v>
      </c>
      <c r="Q28" s="29">
        <f t="shared" si="6"/>
        <v>11</v>
      </c>
      <c r="R28" s="29">
        <f>VLOOKUP(Q28,'Место-баллы'!$A$3:$B$52,2,0)</f>
        <v>65</v>
      </c>
      <c r="S28" s="9"/>
      <c r="T28" s="29">
        <v>7</v>
      </c>
      <c r="U28" s="29">
        <v>5</v>
      </c>
      <c r="V28" s="30">
        <f t="shared" si="7"/>
        <v>4.9189814814814816E-3</v>
      </c>
      <c r="W28" s="29">
        <v>4</v>
      </c>
      <c r="X28" s="29">
        <f t="shared" si="8"/>
        <v>0</v>
      </c>
      <c r="Y28" s="30">
        <f t="shared" si="9"/>
        <v>4.9189814814814816E-3</v>
      </c>
      <c r="Z28" s="29">
        <f t="shared" si="10"/>
        <v>6</v>
      </c>
      <c r="AA28" s="29">
        <f>VLOOKUP(Z28,'Место-баллы'!$A$3:$B$52,2,0)</f>
        <v>75</v>
      </c>
      <c r="AB28" s="9"/>
      <c r="AC28" s="29">
        <v>12</v>
      </c>
      <c r="AD28" s="29">
        <v>33</v>
      </c>
      <c r="AE28" s="30">
        <f t="shared" si="11"/>
        <v>8.7152777777777784E-3</v>
      </c>
      <c r="AF28" s="29">
        <v>12</v>
      </c>
      <c r="AG28" s="29">
        <f t="shared" si="12"/>
        <v>0</v>
      </c>
      <c r="AH28" s="30">
        <f t="shared" si="13"/>
        <v>8.7152777777777784E-3</v>
      </c>
      <c r="AI28" s="29">
        <f t="shared" si="14"/>
        <v>9</v>
      </c>
      <c r="AJ28" s="29">
        <f>VLOOKUP(AI28,'Место-баллы'!$A$3:$B$52,2,0)</f>
        <v>69</v>
      </c>
      <c r="AK28" s="11"/>
      <c r="AL28" s="17">
        <v>80</v>
      </c>
      <c r="AM28" s="17">
        <f t="shared" si="15"/>
        <v>9</v>
      </c>
      <c r="AN28" s="17">
        <f>VLOOKUP(AM28,'Место-баллы'!$A$3:$B$52,2,0)</f>
        <v>69</v>
      </c>
      <c r="AO28" s="11"/>
      <c r="AP28" s="17">
        <v>5</v>
      </c>
      <c r="AQ28" s="17">
        <f t="shared" si="16"/>
        <v>9</v>
      </c>
      <c r="AR28" s="17">
        <f>VLOOKUP(AQ28,'Место-баллы'!$A$3:$B$52,2,0)</f>
        <v>69</v>
      </c>
      <c r="AS28" s="9"/>
      <c r="AT28" s="29">
        <v>4</v>
      </c>
      <c r="AU28" s="29">
        <v>48</v>
      </c>
      <c r="AV28" s="30">
        <f t="shared" si="17"/>
        <v>3.3333333333333335E-3</v>
      </c>
      <c r="AW28" s="29">
        <v>36</v>
      </c>
      <c r="AX28" s="29">
        <f t="shared" si="18"/>
        <v>0</v>
      </c>
      <c r="AY28" s="30">
        <f t="shared" si="19"/>
        <v>3.3333333333333335E-3</v>
      </c>
      <c r="AZ28" s="29">
        <f t="shared" si="20"/>
        <v>5</v>
      </c>
      <c r="BA28" s="29">
        <f>VLOOKUP(AZ28,'Место-баллы'!$A$3:$B$52,2,0)</f>
        <v>80</v>
      </c>
    </row>
    <row r="29" spans="1:53" ht="14.4" x14ac:dyDescent="0.3">
      <c r="A29" s="8"/>
      <c r="B29" s="17">
        <f t="shared" si="0"/>
        <v>10</v>
      </c>
      <c r="C29" s="17">
        <f t="shared" si="1"/>
        <v>483</v>
      </c>
      <c r="D29" s="11"/>
      <c r="E29" s="34" t="s">
        <v>67</v>
      </c>
      <c r="F29" s="11"/>
      <c r="G29" s="17">
        <v>50</v>
      </c>
      <c r="H29" s="17">
        <f t="shared" si="2"/>
        <v>8</v>
      </c>
      <c r="I29" s="17">
        <f>VLOOKUP(H29,'Место-баллы'!$A$3:$B$52,2,0)</f>
        <v>71</v>
      </c>
      <c r="J29" s="9"/>
      <c r="K29" s="29">
        <v>3</v>
      </c>
      <c r="L29" s="29">
        <v>5</v>
      </c>
      <c r="M29" s="30">
        <f t="shared" si="3"/>
        <v>2.1412037037037038E-3</v>
      </c>
      <c r="N29" s="29">
        <v>20</v>
      </c>
      <c r="O29" s="29">
        <f t="shared" si="4"/>
        <v>15</v>
      </c>
      <c r="P29" s="30">
        <f t="shared" si="5"/>
        <v>2.3148148148148147E-3</v>
      </c>
      <c r="Q29" s="29">
        <f t="shared" si="6"/>
        <v>7</v>
      </c>
      <c r="R29" s="29">
        <f>VLOOKUP(Q29,'Место-баллы'!$A$3:$B$52,2,0)</f>
        <v>73</v>
      </c>
      <c r="S29" s="9"/>
      <c r="T29" s="29">
        <v>7</v>
      </c>
      <c r="U29" s="29">
        <v>43</v>
      </c>
      <c r="V29" s="30">
        <f t="shared" si="7"/>
        <v>5.3587962962962964E-3</v>
      </c>
      <c r="W29" s="29">
        <v>4</v>
      </c>
      <c r="X29" s="29">
        <f t="shared" si="8"/>
        <v>0</v>
      </c>
      <c r="Y29" s="30">
        <f t="shared" si="9"/>
        <v>5.3587962962962964E-3</v>
      </c>
      <c r="Z29" s="29">
        <f t="shared" si="10"/>
        <v>13</v>
      </c>
      <c r="AA29" s="29">
        <f>VLOOKUP(Z29,'Место-баллы'!$A$3:$B$52,2,0)</f>
        <v>61</v>
      </c>
      <c r="AB29" s="9"/>
      <c r="AC29" s="29">
        <v>20</v>
      </c>
      <c r="AD29" s="29">
        <v>5</v>
      </c>
      <c r="AE29" s="30">
        <f t="shared" si="11"/>
        <v>1.3946759259259258E-2</v>
      </c>
      <c r="AF29" s="29">
        <v>11</v>
      </c>
      <c r="AG29" s="29">
        <f t="shared" si="12"/>
        <v>1</v>
      </c>
      <c r="AH29" s="30">
        <f t="shared" si="13"/>
        <v>1.3958333333333331E-2</v>
      </c>
      <c r="AI29" s="29">
        <f t="shared" si="14"/>
        <v>10</v>
      </c>
      <c r="AJ29" s="29">
        <f>VLOOKUP(AI29,'Место-баллы'!$A$3:$B$52,2,0)</f>
        <v>67</v>
      </c>
      <c r="AK29" s="11"/>
      <c r="AL29" s="17">
        <v>86</v>
      </c>
      <c r="AM29" s="17">
        <f t="shared" si="15"/>
        <v>8</v>
      </c>
      <c r="AN29" s="17">
        <f>VLOOKUP(AM29,'Место-баллы'!$A$3:$B$52,2,0)</f>
        <v>71</v>
      </c>
      <c r="AO29" s="11"/>
      <c r="AP29" s="17">
        <v>9</v>
      </c>
      <c r="AQ29" s="17">
        <f t="shared" si="16"/>
        <v>7</v>
      </c>
      <c r="AR29" s="17">
        <f>VLOOKUP(AQ29,'Место-баллы'!$A$3:$B$52,2,0)</f>
        <v>73</v>
      </c>
      <c r="AS29" s="9"/>
      <c r="AT29" s="29">
        <v>10</v>
      </c>
      <c r="AU29" s="29">
        <v>5</v>
      </c>
      <c r="AV29" s="30">
        <f t="shared" si="17"/>
        <v>7.0023148148148154E-3</v>
      </c>
      <c r="AW29" s="29">
        <v>35</v>
      </c>
      <c r="AX29" s="29">
        <f t="shared" si="18"/>
        <v>1</v>
      </c>
      <c r="AY29" s="30">
        <f t="shared" si="19"/>
        <v>7.0138888888888898E-3</v>
      </c>
      <c r="AZ29" s="29">
        <f t="shared" si="20"/>
        <v>10</v>
      </c>
      <c r="BA29" s="29">
        <f>VLOOKUP(AZ29,'Место-баллы'!$A$3:$B$52,2,0)</f>
        <v>67</v>
      </c>
    </row>
    <row r="30" spans="1:53" ht="14.4" x14ac:dyDescent="0.3">
      <c r="A30" s="8"/>
      <c r="B30" s="17">
        <f t="shared" si="0"/>
        <v>11</v>
      </c>
      <c r="C30" s="17">
        <f t="shared" si="1"/>
        <v>474</v>
      </c>
      <c r="D30" s="11"/>
      <c r="E30" s="34" t="s">
        <v>71</v>
      </c>
      <c r="F30" s="11"/>
      <c r="G30" s="17">
        <v>52</v>
      </c>
      <c r="H30" s="17">
        <f t="shared" si="2"/>
        <v>7</v>
      </c>
      <c r="I30" s="17">
        <f>VLOOKUP(H30,'Место-баллы'!$A$3:$B$52,2,0)</f>
        <v>73</v>
      </c>
      <c r="J30" s="9"/>
      <c r="K30" s="29">
        <v>3</v>
      </c>
      <c r="L30" s="29">
        <v>5</v>
      </c>
      <c r="M30" s="30">
        <f t="shared" si="3"/>
        <v>2.1412037037037038E-3</v>
      </c>
      <c r="N30" s="29">
        <v>9</v>
      </c>
      <c r="O30" s="29">
        <f t="shared" si="4"/>
        <v>26</v>
      </c>
      <c r="P30" s="30">
        <f t="shared" si="5"/>
        <v>2.4421296296296296E-3</v>
      </c>
      <c r="Q30" s="29">
        <f t="shared" si="6"/>
        <v>9</v>
      </c>
      <c r="R30" s="29">
        <f>VLOOKUP(Q30,'Место-баллы'!$A$3:$B$52,2,0)</f>
        <v>69</v>
      </c>
      <c r="S30" s="9"/>
      <c r="T30" s="29">
        <v>7</v>
      </c>
      <c r="U30" s="29">
        <v>29</v>
      </c>
      <c r="V30" s="30">
        <f t="shared" si="7"/>
        <v>5.1967592592592595E-3</v>
      </c>
      <c r="W30" s="29">
        <v>4</v>
      </c>
      <c r="X30" s="29">
        <f t="shared" si="8"/>
        <v>0</v>
      </c>
      <c r="Y30" s="30">
        <f t="shared" si="9"/>
        <v>5.1967592592592595E-3</v>
      </c>
      <c r="Z30" s="29">
        <f t="shared" si="10"/>
        <v>12</v>
      </c>
      <c r="AA30" s="29">
        <f>VLOOKUP(Z30,'Место-баллы'!$A$3:$B$52,2,0)</f>
        <v>63</v>
      </c>
      <c r="AB30" s="9"/>
      <c r="AC30" s="29">
        <v>20</v>
      </c>
      <c r="AD30" s="29">
        <v>5</v>
      </c>
      <c r="AE30" s="30">
        <f t="shared" si="11"/>
        <v>1.3946759259259258E-2</v>
      </c>
      <c r="AF30" s="29">
        <v>10</v>
      </c>
      <c r="AG30" s="29">
        <f t="shared" si="12"/>
        <v>2</v>
      </c>
      <c r="AH30" s="30">
        <f t="shared" si="13"/>
        <v>1.3969907407407407E-2</v>
      </c>
      <c r="AI30" s="29">
        <f t="shared" si="14"/>
        <v>13</v>
      </c>
      <c r="AJ30" s="29">
        <f>VLOOKUP(AI30,'Место-баллы'!$A$3:$B$52,2,0)</f>
        <v>61</v>
      </c>
      <c r="AK30" s="11"/>
      <c r="AL30" s="17">
        <v>40</v>
      </c>
      <c r="AM30" s="17">
        <f t="shared" si="15"/>
        <v>12</v>
      </c>
      <c r="AN30" s="17">
        <f>VLOOKUP(AM30,'Место-баллы'!$A$3:$B$52,2,0)</f>
        <v>63</v>
      </c>
      <c r="AO30" s="11"/>
      <c r="AP30" s="17">
        <v>11</v>
      </c>
      <c r="AQ30" s="17">
        <f t="shared" si="16"/>
        <v>5</v>
      </c>
      <c r="AR30" s="17">
        <f>VLOOKUP(AQ30,'Место-баллы'!$A$3:$B$52,2,0)</f>
        <v>80</v>
      </c>
      <c r="AS30" s="9"/>
      <c r="AT30" s="29">
        <v>10</v>
      </c>
      <c r="AU30" s="29">
        <v>5</v>
      </c>
      <c r="AV30" s="30">
        <f t="shared" si="17"/>
        <v>7.0023148148148154E-3</v>
      </c>
      <c r="AW30" s="29">
        <v>28</v>
      </c>
      <c r="AX30" s="29">
        <f t="shared" si="18"/>
        <v>8</v>
      </c>
      <c r="AY30" s="30">
        <f t="shared" si="19"/>
        <v>7.0949074074074083E-3</v>
      </c>
      <c r="AZ30" s="29">
        <f t="shared" si="20"/>
        <v>11</v>
      </c>
      <c r="BA30" s="29">
        <f>VLOOKUP(AZ30,'Место-баллы'!$A$3:$B$52,2,0)</f>
        <v>65</v>
      </c>
    </row>
    <row r="31" spans="1:53" ht="14.4" x14ac:dyDescent="0.3">
      <c r="A31" s="8"/>
      <c r="B31" s="17">
        <f t="shared" si="0"/>
        <v>12</v>
      </c>
      <c r="C31" s="17">
        <f t="shared" si="1"/>
        <v>467</v>
      </c>
      <c r="D31" s="11"/>
      <c r="E31" s="34" t="s">
        <v>74</v>
      </c>
      <c r="F31" s="11"/>
      <c r="G31" s="17">
        <v>42</v>
      </c>
      <c r="H31" s="17">
        <f t="shared" si="2"/>
        <v>13</v>
      </c>
      <c r="I31" s="17">
        <f>VLOOKUP(H31,'Место-баллы'!$A$3:$B$52,2,0)</f>
        <v>61</v>
      </c>
      <c r="J31" s="9"/>
      <c r="K31" s="29">
        <v>3</v>
      </c>
      <c r="L31" s="29">
        <v>5</v>
      </c>
      <c r="M31" s="30">
        <f t="shared" si="3"/>
        <v>2.1412037037037038E-3</v>
      </c>
      <c r="N31" s="29">
        <v>4</v>
      </c>
      <c r="O31" s="29">
        <f t="shared" si="4"/>
        <v>31</v>
      </c>
      <c r="P31" s="30">
        <f t="shared" si="5"/>
        <v>2.5000000000000001E-3</v>
      </c>
      <c r="Q31" s="29">
        <f t="shared" si="6"/>
        <v>12</v>
      </c>
      <c r="R31" s="29">
        <f>VLOOKUP(Q31,'Место-баллы'!$A$3:$B$52,2,0)</f>
        <v>63</v>
      </c>
      <c r="S31" s="9"/>
      <c r="T31" s="29">
        <v>7</v>
      </c>
      <c r="U31" s="29">
        <v>2</v>
      </c>
      <c r="V31" s="30">
        <f t="shared" si="7"/>
        <v>4.8842592592592592E-3</v>
      </c>
      <c r="W31" s="29">
        <v>4</v>
      </c>
      <c r="X31" s="29">
        <f t="shared" si="8"/>
        <v>0</v>
      </c>
      <c r="Y31" s="30">
        <f t="shared" si="9"/>
        <v>4.8842592592592592E-3</v>
      </c>
      <c r="Z31" s="29">
        <f t="shared" si="10"/>
        <v>4</v>
      </c>
      <c r="AA31" s="29">
        <f>VLOOKUP(Z31,'Место-баллы'!$A$3:$B$52,2,0)</f>
        <v>85</v>
      </c>
      <c r="AB31" s="9"/>
      <c r="AC31" s="29">
        <v>20</v>
      </c>
      <c r="AD31" s="29">
        <v>5</v>
      </c>
      <c r="AE31" s="30">
        <f t="shared" si="11"/>
        <v>1.3946759259259258E-2</v>
      </c>
      <c r="AF31" s="29">
        <v>11</v>
      </c>
      <c r="AG31" s="29">
        <f t="shared" si="12"/>
        <v>1</v>
      </c>
      <c r="AH31" s="30">
        <f t="shared" si="13"/>
        <v>1.3958333333333331E-2</v>
      </c>
      <c r="AI31" s="29">
        <f t="shared" si="14"/>
        <v>10</v>
      </c>
      <c r="AJ31" s="29">
        <f>VLOOKUP(AI31,'Место-баллы'!$A$3:$B$52,2,0)</f>
        <v>67</v>
      </c>
      <c r="AK31" s="11"/>
      <c r="AL31" s="17">
        <v>44</v>
      </c>
      <c r="AM31" s="17">
        <f t="shared" si="15"/>
        <v>11</v>
      </c>
      <c r="AN31" s="17">
        <f>VLOOKUP(AM31,'Место-баллы'!$A$3:$B$52,2,0)</f>
        <v>65</v>
      </c>
      <c r="AO31" s="11"/>
      <c r="AP31" s="17">
        <v>0</v>
      </c>
      <c r="AQ31" s="17">
        <f t="shared" si="16"/>
        <v>12</v>
      </c>
      <c r="AR31" s="17">
        <f>VLOOKUP(AQ31,'Место-баллы'!$A$3:$B$52,2,0)</f>
        <v>63</v>
      </c>
      <c r="AS31" s="9"/>
      <c r="AT31" s="29">
        <v>10</v>
      </c>
      <c r="AU31" s="29">
        <v>5</v>
      </c>
      <c r="AV31" s="30">
        <f t="shared" si="17"/>
        <v>7.0023148148148154E-3</v>
      </c>
      <c r="AW31" s="29">
        <v>0</v>
      </c>
      <c r="AX31" s="29">
        <f t="shared" si="18"/>
        <v>36</v>
      </c>
      <c r="AY31" s="30">
        <f t="shared" si="19"/>
        <v>7.4189814814814821E-3</v>
      </c>
      <c r="AZ31" s="29">
        <f t="shared" si="20"/>
        <v>12</v>
      </c>
      <c r="BA31" s="29">
        <f>VLOOKUP(AZ31,'Место-баллы'!$A$3:$B$52,2,0)</f>
        <v>63</v>
      </c>
    </row>
    <row r="32" spans="1:53" ht="14.4" x14ac:dyDescent="0.3">
      <c r="A32" s="8"/>
      <c r="B32" s="17">
        <f t="shared" si="0"/>
        <v>13</v>
      </c>
      <c r="C32" s="17">
        <f t="shared" si="1"/>
        <v>460</v>
      </c>
      <c r="D32" s="11"/>
      <c r="E32" s="34" t="s">
        <v>77</v>
      </c>
      <c r="F32" s="11"/>
      <c r="G32" s="17">
        <v>45</v>
      </c>
      <c r="H32" s="17">
        <f t="shared" si="2"/>
        <v>12</v>
      </c>
      <c r="I32" s="17">
        <f>VLOOKUP(H32,'Место-баллы'!$A$3:$B$52,2,0)</f>
        <v>63</v>
      </c>
      <c r="J32" s="9"/>
      <c r="K32" s="29">
        <v>3</v>
      </c>
      <c r="L32" s="29">
        <v>5</v>
      </c>
      <c r="M32" s="30">
        <f t="shared" si="3"/>
        <v>2.1412037037037038E-3</v>
      </c>
      <c r="N32" s="29">
        <v>3</v>
      </c>
      <c r="O32" s="29">
        <f t="shared" si="4"/>
        <v>32</v>
      </c>
      <c r="P32" s="30">
        <f t="shared" si="5"/>
        <v>2.5115740740740741E-3</v>
      </c>
      <c r="Q32" s="29">
        <f t="shared" si="6"/>
        <v>13</v>
      </c>
      <c r="R32" s="29">
        <f>VLOOKUP(Q32,'Место-баллы'!$A$3:$B$52,2,0)</f>
        <v>61</v>
      </c>
      <c r="S32" s="9"/>
      <c r="T32" s="29">
        <v>7</v>
      </c>
      <c r="U32" s="29">
        <v>16</v>
      </c>
      <c r="V32" s="30">
        <f t="shared" si="7"/>
        <v>5.0462962962962961E-3</v>
      </c>
      <c r="W32" s="29">
        <v>4</v>
      </c>
      <c r="X32" s="29">
        <f t="shared" si="8"/>
        <v>0</v>
      </c>
      <c r="Y32" s="30">
        <f t="shared" si="9"/>
        <v>5.0462962962962961E-3</v>
      </c>
      <c r="Z32" s="29">
        <f t="shared" si="10"/>
        <v>9</v>
      </c>
      <c r="AA32" s="29">
        <f>VLOOKUP(Z32,'Место-баллы'!$A$3:$B$52,2,0)</f>
        <v>69</v>
      </c>
      <c r="AB32" s="9"/>
      <c r="AC32" s="29">
        <v>11</v>
      </c>
      <c r="AD32" s="29">
        <v>0</v>
      </c>
      <c r="AE32" s="30">
        <f t="shared" si="11"/>
        <v>7.6388888888888886E-3</v>
      </c>
      <c r="AF32" s="29">
        <v>12</v>
      </c>
      <c r="AG32" s="29">
        <f t="shared" si="12"/>
        <v>0</v>
      </c>
      <c r="AH32" s="30">
        <f t="shared" si="13"/>
        <v>7.6388888888888886E-3</v>
      </c>
      <c r="AI32" s="29">
        <f t="shared" si="14"/>
        <v>5</v>
      </c>
      <c r="AJ32" s="29">
        <f>VLOOKUP(AI32,'Место-баллы'!$A$3:$B$52,2,0)</f>
        <v>80</v>
      </c>
      <c r="AK32" s="11"/>
      <c r="AL32" s="17">
        <v>20</v>
      </c>
      <c r="AM32" s="17">
        <f t="shared" si="15"/>
        <v>13</v>
      </c>
      <c r="AN32" s="17">
        <f>VLOOKUP(AM32,'Место-баллы'!$A$3:$B$52,2,0)</f>
        <v>61</v>
      </c>
      <c r="AO32" s="11"/>
      <c r="AP32" s="17">
        <v>0</v>
      </c>
      <c r="AQ32" s="17">
        <f t="shared" si="16"/>
        <v>12</v>
      </c>
      <c r="AR32" s="17">
        <f>VLOOKUP(AQ32,'Место-баллы'!$A$3:$B$52,2,0)</f>
        <v>63</v>
      </c>
      <c r="AS32" s="9"/>
      <c r="AT32" s="29">
        <v>10</v>
      </c>
      <c r="AU32" s="29">
        <v>5</v>
      </c>
      <c r="AV32" s="30">
        <f t="shared" si="17"/>
        <v>7.0023148148148154E-3</v>
      </c>
      <c r="AW32" s="29">
        <v>0</v>
      </c>
      <c r="AX32" s="29">
        <f t="shared" si="18"/>
        <v>36</v>
      </c>
      <c r="AY32" s="30">
        <f t="shared" si="19"/>
        <v>7.4189814814814821E-3</v>
      </c>
      <c r="AZ32" s="29">
        <f t="shared" si="20"/>
        <v>12</v>
      </c>
      <c r="BA32" s="29">
        <f>VLOOKUP(AZ32,'Место-баллы'!$A$3:$B$52,2,0)</f>
        <v>63</v>
      </c>
    </row>
    <row r="33" spans="1:53" ht="14.4" x14ac:dyDescent="0.3">
      <c r="A33" s="8"/>
      <c r="B33" s="17">
        <f t="shared" si="0"/>
        <v>14</v>
      </c>
      <c r="C33" s="17">
        <f t="shared" si="1"/>
        <v>118</v>
      </c>
      <c r="D33" s="11"/>
      <c r="E33" s="34" t="s">
        <v>79</v>
      </c>
      <c r="F33" s="11"/>
      <c r="G33" s="17">
        <v>40</v>
      </c>
      <c r="H33" s="17">
        <f t="shared" si="2"/>
        <v>14</v>
      </c>
      <c r="I33" s="17">
        <f>VLOOKUP(H33,'Место-баллы'!$A$3:$B$52,2,0)</f>
        <v>59</v>
      </c>
      <c r="J33" s="9"/>
      <c r="K33" s="29">
        <v>3</v>
      </c>
      <c r="L33" s="29">
        <v>5</v>
      </c>
      <c r="M33" s="30">
        <f t="shared" si="3"/>
        <v>2.1412037037037038E-3</v>
      </c>
      <c r="N33" s="29">
        <v>0</v>
      </c>
      <c r="O33" s="29">
        <f t="shared" si="4"/>
        <v>35</v>
      </c>
      <c r="P33" s="30">
        <f t="shared" si="5"/>
        <v>2.5462962962962965E-3</v>
      </c>
      <c r="Q33" s="29">
        <f t="shared" si="6"/>
        <v>14</v>
      </c>
      <c r="R33" s="29">
        <f>VLOOKUP(Q33,'Место-баллы'!$A$3:$B$52,2,0)</f>
        <v>59</v>
      </c>
      <c r="S33" s="9"/>
      <c r="T33" s="29"/>
      <c r="U33" s="29"/>
      <c r="V33" s="30"/>
      <c r="W33" s="29"/>
      <c r="X33" s="29"/>
      <c r="Y33" s="30"/>
      <c r="Z33" s="29"/>
      <c r="AA33" s="33" t="s">
        <v>106</v>
      </c>
      <c r="AB33" s="9"/>
      <c r="AC33" s="29"/>
      <c r="AD33" s="29"/>
      <c r="AE33" s="30"/>
      <c r="AF33" s="29"/>
      <c r="AG33" s="29"/>
      <c r="AH33" s="30"/>
      <c r="AI33" s="29"/>
      <c r="AJ33" s="33" t="s">
        <v>106</v>
      </c>
      <c r="AK33" s="11"/>
      <c r="AL33" s="17"/>
      <c r="AM33" s="17"/>
      <c r="AN33" s="17" t="s">
        <v>106</v>
      </c>
      <c r="AO33" s="11"/>
      <c r="AP33" s="17"/>
      <c r="AQ33" s="17"/>
      <c r="AR33" s="17" t="s">
        <v>106</v>
      </c>
      <c r="AS33" s="9"/>
      <c r="AT33" s="29"/>
      <c r="AU33" s="29"/>
      <c r="AV33" s="30"/>
      <c r="AW33" s="29"/>
      <c r="AX33" s="29"/>
      <c r="AY33" s="30"/>
      <c r="AZ33" s="29"/>
      <c r="BA33" s="33" t="s">
        <v>106</v>
      </c>
    </row>
    <row r="34" spans="1:53" ht="15.75" customHeight="1" x14ac:dyDescent="0.3">
      <c r="A34" s="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15.75" customHeight="1" x14ac:dyDescent="0.3">
      <c r="A35" s="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15.75" customHeight="1" outlineLevel="1" x14ac:dyDescent="0.35">
      <c r="A36" s="8"/>
      <c r="B36" s="22" t="s">
        <v>19</v>
      </c>
      <c r="C36" s="22"/>
      <c r="D36" s="22"/>
      <c r="E36" s="22"/>
      <c r="F36" s="22"/>
      <c r="G36" s="22"/>
      <c r="H36" s="22"/>
      <c r="I36" s="2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22"/>
      <c r="AL36" s="22"/>
      <c r="AM36" s="22"/>
      <c r="AN36" s="22"/>
      <c r="AO36" s="22"/>
      <c r="AP36" s="22"/>
      <c r="AQ36" s="22"/>
      <c r="AR36" s="2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15.75" customHeight="1" outlineLevel="1" x14ac:dyDescent="0.3">
      <c r="B37" s="23"/>
      <c r="C37" s="23"/>
      <c r="D37" s="23"/>
      <c r="E37" s="2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15.75" customHeight="1" outlineLevel="1" x14ac:dyDescent="0.35">
      <c r="B38" s="22" t="s">
        <v>20</v>
      </c>
      <c r="C38" s="22"/>
      <c r="D38" s="22"/>
      <c r="E38" s="22"/>
      <c r="F38" s="22"/>
      <c r="G38" s="22"/>
      <c r="H38" s="22"/>
      <c r="I38" s="2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22"/>
      <c r="AL38" s="22"/>
      <c r="AM38" s="22"/>
      <c r="AN38" s="22"/>
      <c r="AO38" s="22"/>
      <c r="AP38" s="22"/>
      <c r="AQ38" s="22"/>
      <c r="AR38" s="2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15.75" customHeight="1" x14ac:dyDescent="0.3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15.75" customHeight="1" x14ac:dyDescent="0.3"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15.75" customHeight="1" x14ac:dyDescent="0.3"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15.75" customHeight="1" x14ac:dyDescent="0.3"/>
    <row r="43" spans="1:53" ht="15.75" customHeight="1" x14ac:dyDescent="0.3"/>
    <row r="44" spans="1:53" ht="15.75" customHeight="1" x14ac:dyDescent="0.3"/>
    <row r="45" spans="1:53" ht="15.75" customHeight="1" x14ac:dyDescent="0.3"/>
    <row r="46" spans="1:53" ht="15.75" customHeight="1" x14ac:dyDescent="0.3"/>
    <row r="47" spans="1:53" ht="15.75" customHeight="1" x14ac:dyDescent="0.3"/>
    <row r="48" spans="1:53" ht="15.75" customHeight="1" x14ac:dyDescent="0.3"/>
    <row r="49" spans="10:53" ht="15.75" customHeight="1" x14ac:dyDescent="0.3"/>
    <row r="50" spans="10:53" ht="15.75" customHeight="1" x14ac:dyDescent="0.3"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S50" s="31"/>
      <c r="AT50" s="31"/>
      <c r="AU50" s="31"/>
      <c r="AV50" s="31"/>
      <c r="AW50" s="31"/>
      <c r="AX50" s="31"/>
      <c r="AY50" s="31"/>
      <c r="AZ50" s="31"/>
      <c r="BA50" s="31"/>
    </row>
    <row r="51" spans="10:53" ht="15.75" customHeight="1" x14ac:dyDescent="0.3"/>
    <row r="52" spans="10:53" ht="15.75" customHeight="1" x14ac:dyDescent="0.3"/>
    <row r="53" spans="10:53" ht="15.75" customHeight="1" x14ac:dyDescent="0.3"/>
    <row r="54" spans="10:53" ht="15.75" customHeight="1" x14ac:dyDescent="0.3"/>
    <row r="55" spans="10:53" ht="15.75" customHeight="1" x14ac:dyDescent="0.3"/>
    <row r="56" spans="10:53" ht="15.75" customHeight="1" x14ac:dyDescent="0.3"/>
    <row r="57" spans="10:53" ht="15.75" customHeight="1" x14ac:dyDescent="0.3"/>
    <row r="58" spans="10:53" ht="15.75" customHeight="1" x14ac:dyDescent="0.3"/>
    <row r="59" spans="10:53" ht="15.75" customHeight="1" x14ac:dyDescent="0.3"/>
    <row r="60" spans="10:53" ht="15.75" customHeight="1" x14ac:dyDescent="0.3"/>
    <row r="61" spans="10:53" ht="15.75" customHeight="1" x14ac:dyDescent="0.3"/>
    <row r="62" spans="10:53" ht="15.75" customHeight="1" x14ac:dyDescent="0.3"/>
    <row r="63" spans="10:53" ht="15.75" customHeight="1" x14ac:dyDescent="0.3"/>
    <row r="64" spans="10:53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</sheetData>
  <autoFilter ref="B19:BA19" xr:uid="{00000000-0009-0000-0000-000002000000}">
    <sortState xmlns:xlrd2="http://schemas.microsoft.com/office/spreadsheetml/2017/richdata2" ref="B20:BA33">
      <sortCondition ref="B19"/>
    </sortState>
  </autoFilter>
  <mergeCells count="18">
    <mergeCell ref="B7:BA7"/>
    <mergeCell ref="B1:BA1"/>
    <mergeCell ref="B2:BA2"/>
    <mergeCell ref="B3:BA3"/>
    <mergeCell ref="B4:BA4"/>
    <mergeCell ref="B6:BA6"/>
    <mergeCell ref="AP17:AR18"/>
    <mergeCell ref="AT17:BA18"/>
    <mergeCell ref="B8:BA8"/>
    <mergeCell ref="B9:BA9"/>
    <mergeCell ref="B11:BA11"/>
    <mergeCell ref="B17:C18"/>
    <mergeCell ref="E17:E18"/>
    <mergeCell ref="G17:I18"/>
    <mergeCell ref="K17:R18"/>
    <mergeCell ref="T17:AA18"/>
    <mergeCell ref="AC17:AJ18"/>
    <mergeCell ref="AL17:AN18"/>
  </mergeCells>
  <printOptions horizontalCentered="1" verticalCentered="1"/>
  <pageMargins left="0" right="0" top="0" bottom="0" header="0" footer="0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109"/>
  <sheetViews>
    <sheetView topLeftCell="D18" workbookViewId="0">
      <selection activeCell="A42" sqref="A42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77734375" customWidth="1"/>
    <col min="3" max="3" width="7.44140625" customWidth="1"/>
    <col min="4" max="4" width="1.44140625" customWidth="1"/>
    <col min="5" max="5" width="21.44140625" bestFit="1" customWidth="1"/>
    <col min="6" max="6" width="1.44140625" customWidth="1"/>
    <col min="7" max="7" width="5.44140625" customWidth="1"/>
    <col min="8" max="8" width="7.109375" customWidth="1"/>
    <col min="9" max="9" width="6.77734375" customWidth="1"/>
    <col min="10" max="10" width="1.44140625" style="24" customWidth="1"/>
    <col min="11" max="11" width="5.109375" style="24" hidden="1" customWidth="1" outlineLevel="1"/>
    <col min="12" max="12" width="4.33203125" style="24" hidden="1" customWidth="1" outlineLevel="1"/>
    <col min="13" max="13" width="7.109375" style="24" bestFit="1" customWidth="1" collapsed="1"/>
    <col min="14" max="14" width="6.77734375" style="24" customWidth="1"/>
    <col min="15" max="15" width="7.77734375" style="24" hidden="1" customWidth="1" outlineLevel="1"/>
    <col min="16" max="16" width="7.109375" style="24" hidden="1" customWidth="1" outlineLevel="1"/>
    <col min="17" max="17" width="7.109375" style="24" bestFit="1" customWidth="1" collapsed="1"/>
    <col min="18" max="18" width="6.77734375" style="24" bestFit="1" customWidth="1"/>
    <col min="19" max="19" width="1.44140625" style="24" customWidth="1"/>
    <col min="20" max="20" width="5.109375" style="24" hidden="1" customWidth="1" outlineLevel="1"/>
    <col min="21" max="21" width="4.33203125" style="24" hidden="1" customWidth="1" outlineLevel="1"/>
    <col min="22" max="22" width="7.109375" style="24" bestFit="1" customWidth="1" collapsed="1"/>
    <col min="23" max="23" width="6.77734375" style="24" customWidth="1"/>
    <col min="24" max="24" width="7.77734375" style="24" hidden="1" customWidth="1" outlineLevel="1"/>
    <col min="25" max="25" width="7.109375" style="24" hidden="1" customWidth="1" outlineLevel="1"/>
    <col min="26" max="26" width="7.109375" style="24" bestFit="1" customWidth="1" collapsed="1"/>
    <col min="27" max="27" width="6.77734375" style="24" bestFit="1" customWidth="1"/>
    <col min="28" max="28" width="1.44140625" style="24" customWidth="1"/>
    <col min="29" max="29" width="5.109375" style="24" hidden="1" customWidth="1" outlineLevel="1"/>
    <col min="30" max="30" width="4.33203125" style="24" hidden="1" customWidth="1" outlineLevel="1"/>
    <col min="31" max="31" width="7.109375" style="24" bestFit="1" customWidth="1" collapsed="1"/>
    <col min="32" max="32" width="6.77734375" style="24" customWidth="1"/>
    <col min="33" max="33" width="7.77734375" style="24" hidden="1" customWidth="1" outlineLevel="1"/>
    <col min="34" max="34" width="7.109375" style="24" hidden="1" customWidth="1" outlineLevel="1"/>
    <col min="35" max="35" width="7.109375" style="24" bestFit="1" customWidth="1" collapsed="1"/>
    <col min="36" max="36" width="6.77734375" style="24" bestFit="1" customWidth="1"/>
    <col min="37" max="37" width="1.44140625" customWidth="1"/>
    <col min="38" max="38" width="6.77734375" customWidth="1"/>
    <col min="39" max="39" width="7.109375" customWidth="1"/>
    <col min="40" max="40" width="6.77734375" customWidth="1"/>
    <col min="41" max="41" width="1.44140625" customWidth="1"/>
    <col min="42" max="42" width="6.77734375" customWidth="1"/>
    <col min="43" max="43" width="7.109375" customWidth="1"/>
    <col min="44" max="44" width="6.77734375" customWidth="1"/>
    <col min="45" max="45" width="1.44140625" style="24" customWidth="1"/>
    <col min="46" max="46" width="5.109375" style="24" hidden="1" customWidth="1" outlineLevel="1"/>
    <col min="47" max="47" width="4.33203125" style="24" hidden="1" customWidth="1" outlineLevel="1"/>
    <col min="48" max="48" width="7.109375" style="24" bestFit="1" customWidth="1" collapsed="1"/>
    <col min="49" max="49" width="6.77734375" style="24" customWidth="1"/>
    <col min="50" max="50" width="7.77734375" style="24" hidden="1" customWidth="1" outlineLevel="1"/>
    <col min="51" max="51" width="7.109375" style="24" hidden="1" customWidth="1" outlineLevel="1"/>
    <col min="52" max="52" width="7.109375" style="24" bestFit="1" customWidth="1" collapsed="1"/>
    <col min="53" max="53" width="6.77734375" style="24" bestFit="1" customWidth="1"/>
  </cols>
  <sheetData>
    <row r="1" spans="2:53" ht="15" customHeight="1" outlineLevel="1" x14ac:dyDescent="0.3">
      <c r="B1" s="49" t="s">
        <v>15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</row>
    <row r="2" spans="2:53" ht="15" customHeight="1" outlineLevel="1" x14ac:dyDescent="0.3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</row>
    <row r="3" spans="2:53" ht="15" customHeight="1" outlineLevel="1" x14ac:dyDescent="0.3">
      <c r="B3" s="49" t="s">
        <v>26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</row>
    <row r="4" spans="2:53" ht="15" customHeight="1" outlineLevel="1" x14ac:dyDescent="0.3">
      <c r="B4" s="50" t="s">
        <v>17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</row>
    <row r="5" spans="2:53" ht="15" customHeight="1" outlineLevel="1" x14ac:dyDescent="0.3">
      <c r="B5" s="12"/>
      <c r="C5" s="12"/>
      <c r="D5" s="12"/>
      <c r="E5" s="12"/>
      <c r="F5" s="12"/>
      <c r="G5" s="12"/>
      <c r="H5" s="12"/>
      <c r="I5" s="12"/>
      <c r="AK5" s="12"/>
      <c r="AL5" s="12"/>
      <c r="AM5" s="12"/>
      <c r="AN5" s="12"/>
      <c r="AO5" s="12"/>
      <c r="AP5" s="12"/>
      <c r="AQ5" s="12"/>
      <c r="AR5" s="12"/>
    </row>
    <row r="6" spans="2:53" ht="18.75" customHeight="1" outlineLevel="1" x14ac:dyDescent="0.3">
      <c r="B6" s="48" t="s">
        <v>28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2:53" ht="18.75" customHeight="1" outlineLevel="1" x14ac:dyDescent="0.3">
      <c r="B7" s="48" t="s">
        <v>27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</row>
    <row r="8" spans="2:53" ht="18.75" customHeight="1" outlineLevel="1" x14ac:dyDescent="0.3">
      <c r="B8" s="44" t="s">
        <v>43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</row>
    <row r="9" spans="2:53" ht="18.75" customHeight="1" outlineLevel="1" x14ac:dyDescent="0.3">
      <c r="B9" s="44" t="s">
        <v>23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</row>
    <row r="10" spans="2:53" ht="15" customHeight="1" outlineLevel="1" x14ac:dyDescent="0.35">
      <c r="B10" s="12"/>
      <c r="C10" s="12"/>
      <c r="D10" s="12"/>
      <c r="E10" s="12"/>
      <c r="F10" s="12"/>
      <c r="G10" s="12"/>
      <c r="H10" s="12"/>
      <c r="I10" s="13"/>
      <c r="AK10" s="12"/>
      <c r="AL10" s="12"/>
      <c r="AM10" s="12"/>
      <c r="AN10" s="13"/>
      <c r="AO10" s="12"/>
      <c r="AP10" s="12"/>
      <c r="AQ10" s="12"/>
      <c r="AR10" s="13"/>
    </row>
    <row r="11" spans="2:53" ht="25.5" customHeight="1" outlineLevel="1" x14ac:dyDescent="0.3">
      <c r="B11" s="45" t="s">
        <v>18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2:53" ht="15" customHeight="1" x14ac:dyDescent="0.3">
      <c r="B12" s="12"/>
      <c r="C12" s="12"/>
      <c r="D12" s="12"/>
      <c r="E12" s="12"/>
      <c r="F12" s="12"/>
      <c r="G12" s="12"/>
      <c r="H12" s="12"/>
      <c r="I12" s="12"/>
      <c r="AK12" s="12"/>
      <c r="AL12" s="12"/>
      <c r="AM12" s="12"/>
      <c r="AN12" s="12"/>
      <c r="AO12" s="12"/>
      <c r="AP12" s="12"/>
      <c r="AQ12" s="12"/>
      <c r="AR12" s="12"/>
    </row>
    <row r="13" spans="2:53" ht="14.4" outlineLevel="1" x14ac:dyDescent="0.3">
      <c r="B13" s="12"/>
      <c r="C13" s="12"/>
      <c r="D13" s="12"/>
      <c r="E13" s="14"/>
      <c r="F13" s="12"/>
      <c r="G13" s="15"/>
      <c r="H13" s="15"/>
      <c r="I13" s="16">
        <v>1</v>
      </c>
      <c r="K13" s="25"/>
      <c r="L13" s="25"/>
      <c r="O13" s="25"/>
      <c r="P13" s="3"/>
      <c r="R13" s="4">
        <v>1</v>
      </c>
      <c r="T13" s="25"/>
      <c r="U13" s="25"/>
      <c r="X13" s="25"/>
      <c r="Y13" s="3"/>
      <c r="AA13" s="4">
        <v>1</v>
      </c>
      <c r="AC13" s="25"/>
      <c r="AD13" s="25"/>
      <c r="AG13" s="25"/>
      <c r="AH13" s="3"/>
      <c r="AJ13" s="4">
        <v>1</v>
      </c>
      <c r="AK13" s="12"/>
      <c r="AL13" s="15"/>
      <c r="AM13" s="15"/>
      <c r="AN13" s="16">
        <v>0</v>
      </c>
      <c r="AO13" s="12"/>
      <c r="AP13" s="15"/>
      <c r="AQ13" s="15"/>
      <c r="AR13" s="16">
        <v>0</v>
      </c>
      <c r="AT13" s="25"/>
      <c r="AU13" s="25"/>
      <c r="AX13" s="25"/>
      <c r="AY13" s="3"/>
      <c r="BA13" s="4">
        <v>0</v>
      </c>
    </row>
    <row r="14" spans="2:53" ht="14.4" outlineLevel="1" x14ac:dyDescent="0.3">
      <c r="B14" s="12"/>
      <c r="C14" s="12"/>
      <c r="D14" s="12"/>
      <c r="E14" s="14"/>
      <c r="F14" s="12"/>
      <c r="G14" s="15"/>
      <c r="H14" s="15"/>
      <c r="I14" s="15"/>
      <c r="K14" s="25"/>
      <c r="L14" s="25"/>
      <c r="M14" s="25"/>
      <c r="N14" s="26">
        <f>10+15+10</f>
        <v>35</v>
      </c>
      <c r="O14" s="25"/>
      <c r="P14" s="25"/>
      <c r="Q14" s="25"/>
      <c r="T14" s="25"/>
      <c r="U14" s="25"/>
      <c r="V14" s="25"/>
      <c r="W14" s="26">
        <v>4</v>
      </c>
      <c r="X14" s="25"/>
      <c r="Y14" s="25"/>
      <c r="Z14" s="25"/>
      <c r="AC14" s="25"/>
      <c r="AD14" s="25"/>
      <c r="AE14" s="25"/>
      <c r="AF14" s="26">
        <f>4*(2+1)</f>
        <v>12</v>
      </c>
      <c r="AG14" s="25"/>
      <c r="AH14" s="25"/>
      <c r="AI14" s="25"/>
      <c r="AK14" s="12"/>
      <c r="AL14" s="15"/>
      <c r="AM14" s="15"/>
      <c r="AN14" s="15"/>
      <c r="AO14" s="12"/>
      <c r="AP14" s="15"/>
      <c r="AQ14" s="15"/>
      <c r="AR14" s="15"/>
      <c r="AT14" s="25"/>
      <c r="AU14" s="25"/>
      <c r="AV14" s="25"/>
      <c r="AW14" s="26">
        <f>15+10+5+3+2+1</f>
        <v>36</v>
      </c>
      <c r="AX14" s="25"/>
      <c r="AY14" s="25"/>
      <c r="AZ14" s="25"/>
    </row>
    <row r="15" spans="2:53" s="2" customFormat="1" ht="14.4" outlineLevel="1" x14ac:dyDescent="0.3">
      <c r="B15" s="15"/>
      <c r="C15" s="15"/>
      <c r="D15" s="15"/>
      <c r="E15" s="32"/>
      <c r="F15" s="15"/>
      <c r="G15" s="15"/>
      <c r="H15" s="15"/>
      <c r="I15" s="15"/>
      <c r="J15" s="25"/>
      <c r="K15" s="3"/>
      <c r="L15" s="25"/>
      <c r="M15" s="25"/>
      <c r="N15" s="25" t="s">
        <v>30</v>
      </c>
      <c r="O15" s="25"/>
      <c r="P15" s="25"/>
      <c r="Q15" s="25"/>
      <c r="R15" s="25"/>
      <c r="S15" s="25"/>
      <c r="T15" s="3"/>
      <c r="U15" s="25"/>
      <c r="V15" s="25"/>
      <c r="W15" s="25"/>
      <c r="X15" s="25"/>
      <c r="Y15" s="25"/>
      <c r="Z15" s="25"/>
      <c r="AA15" s="25"/>
      <c r="AB15" s="25"/>
      <c r="AC15" s="3"/>
      <c r="AD15" s="25"/>
      <c r="AE15" s="25"/>
      <c r="AF15" s="25"/>
      <c r="AG15" s="25"/>
      <c r="AH15" s="25"/>
      <c r="AI15" s="25"/>
      <c r="AJ15" s="25"/>
      <c r="AK15" s="15"/>
      <c r="AL15" s="15" t="s">
        <v>25</v>
      </c>
      <c r="AM15" s="15"/>
      <c r="AN15" s="15"/>
      <c r="AO15" s="15"/>
      <c r="AP15" s="15" t="s">
        <v>33</v>
      </c>
      <c r="AQ15" s="15"/>
      <c r="AR15" s="15"/>
      <c r="AS15" s="25"/>
      <c r="AT15" s="3"/>
      <c r="AU15" s="25"/>
      <c r="AV15" s="25"/>
      <c r="AW15" s="3" t="s">
        <v>36</v>
      </c>
      <c r="AX15" s="25"/>
      <c r="AY15" s="25"/>
      <c r="AZ15" s="25"/>
      <c r="BA15" s="25"/>
    </row>
    <row r="16" spans="2:53" ht="14.4" outlineLevel="1" x14ac:dyDescent="0.3">
      <c r="B16" s="12"/>
      <c r="C16" s="12"/>
      <c r="D16" s="12"/>
      <c r="E16" s="12"/>
      <c r="F16" s="12"/>
      <c r="G16" s="15"/>
      <c r="H16" s="15"/>
      <c r="I16" s="15"/>
      <c r="K16" s="25"/>
      <c r="L16" s="25"/>
      <c r="M16" s="25"/>
      <c r="O16" s="25"/>
      <c r="P16" s="25"/>
      <c r="Q16" s="25"/>
      <c r="T16" s="25"/>
      <c r="U16" s="25"/>
      <c r="V16" s="25"/>
      <c r="X16" s="25"/>
      <c r="Y16" s="25"/>
      <c r="Z16" s="25"/>
      <c r="AC16" s="25"/>
      <c r="AD16" s="25"/>
      <c r="AE16" s="25"/>
      <c r="AG16" s="25"/>
      <c r="AH16" s="25"/>
      <c r="AI16" s="25"/>
      <c r="AK16" s="12"/>
      <c r="AL16" s="15"/>
      <c r="AM16" s="15"/>
      <c r="AN16" s="15"/>
      <c r="AO16" s="12"/>
      <c r="AP16" s="15"/>
      <c r="AQ16" s="15"/>
      <c r="AR16" s="15"/>
      <c r="AT16" s="25"/>
      <c r="AU16" s="25"/>
      <c r="AV16" s="25"/>
      <c r="AX16" s="25"/>
      <c r="AY16" s="25"/>
      <c r="AZ16" s="25"/>
    </row>
    <row r="17" spans="1:53" ht="15" customHeight="1" x14ac:dyDescent="0.3">
      <c r="B17" s="37" t="s">
        <v>3</v>
      </c>
      <c r="C17" s="39"/>
      <c r="D17" s="17"/>
      <c r="E17" s="46" t="s">
        <v>44</v>
      </c>
      <c r="F17" s="17"/>
      <c r="G17" s="37" t="s">
        <v>22</v>
      </c>
      <c r="H17" s="38"/>
      <c r="I17" s="39"/>
      <c r="J17" s="27"/>
      <c r="K17" s="43" t="s">
        <v>21</v>
      </c>
      <c r="L17" s="43"/>
      <c r="M17" s="43"/>
      <c r="N17" s="43"/>
      <c r="O17" s="43"/>
      <c r="P17" s="43"/>
      <c r="Q17" s="43"/>
      <c r="R17" s="43"/>
      <c r="S17" s="27"/>
      <c r="T17" s="43" t="s">
        <v>31</v>
      </c>
      <c r="U17" s="43"/>
      <c r="V17" s="43"/>
      <c r="W17" s="43"/>
      <c r="X17" s="43"/>
      <c r="Y17" s="43"/>
      <c r="Z17" s="43"/>
      <c r="AA17" s="43"/>
      <c r="AB17" s="27"/>
      <c r="AC17" s="43" t="s">
        <v>32</v>
      </c>
      <c r="AD17" s="43"/>
      <c r="AE17" s="43"/>
      <c r="AF17" s="43"/>
      <c r="AG17" s="43"/>
      <c r="AH17" s="43"/>
      <c r="AI17" s="43"/>
      <c r="AJ17" s="43"/>
      <c r="AK17" s="17"/>
      <c r="AL17" s="37" t="s">
        <v>4</v>
      </c>
      <c r="AM17" s="38"/>
      <c r="AN17" s="39"/>
      <c r="AO17" s="17"/>
      <c r="AP17" s="37" t="s">
        <v>34</v>
      </c>
      <c r="AQ17" s="38"/>
      <c r="AR17" s="39"/>
      <c r="AS17" s="27"/>
      <c r="AT17" s="43" t="s">
        <v>35</v>
      </c>
      <c r="AU17" s="43"/>
      <c r="AV17" s="43"/>
      <c r="AW17" s="43"/>
      <c r="AX17" s="43"/>
      <c r="AY17" s="43"/>
      <c r="AZ17" s="43"/>
      <c r="BA17" s="43"/>
    </row>
    <row r="18" spans="1:53" ht="14.4" x14ac:dyDescent="0.3">
      <c r="B18" s="40"/>
      <c r="C18" s="42"/>
      <c r="D18" s="18"/>
      <c r="E18" s="47"/>
      <c r="F18" s="18"/>
      <c r="G18" s="40"/>
      <c r="H18" s="41"/>
      <c r="I18" s="42"/>
      <c r="J18" s="28"/>
      <c r="K18" s="43"/>
      <c r="L18" s="43"/>
      <c r="M18" s="43"/>
      <c r="N18" s="43"/>
      <c r="O18" s="43"/>
      <c r="P18" s="43"/>
      <c r="Q18" s="43"/>
      <c r="R18" s="43"/>
      <c r="S18" s="28"/>
      <c r="T18" s="43"/>
      <c r="U18" s="43"/>
      <c r="V18" s="43"/>
      <c r="W18" s="43"/>
      <c r="X18" s="43"/>
      <c r="Y18" s="43"/>
      <c r="Z18" s="43"/>
      <c r="AA18" s="43"/>
      <c r="AB18" s="28"/>
      <c r="AC18" s="43"/>
      <c r="AD18" s="43"/>
      <c r="AE18" s="43"/>
      <c r="AF18" s="43"/>
      <c r="AG18" s="43"/>
      <c r="AH18" s="43"/>
      <c r="AI18" s="43"/>
      <c r="AJ18" s="43"/>
      <c r="AK18" s="18"/>
      <c r="AL18" s="40"/>
      <c r="AM18" s="41"/>
      <c r="AN18" s="42"/>
      <c r="AO18" s="18"/>
      <c r="AP18" s="40"/>
      <c r="AQ18" s="41"/>
      <c r="AR18" s="42"/>
      <c r="AS18" s="28"/>
      <c r="AT18" s="43"/>
      <c r="AU18" s="43"/>
      <c r="AV18" s="43"/>
      <c r="AW18" s="43"/>
      <c r="AX18" s="43"/>
      <c r="AY18" s="43"/>
      <c r="AZ18" s="43"/>
      <c r="BA18" s="43"/>
    </row>
    <row r="19" spans="1:53" ht="41.4" x14ac:dyDescent="0.3">
      <c r="A19" s="8"/>
      <c r="B19" s="19" t="s">
        <v>5</v>
      </c>
      <c r="C19" s="19" t="s">
        <v>6</v>
      </c>
      <c r="D19" s="20"/>
      <c r="E19" s="7" t="s">
        <v>7</v>
      </c>
      <c r="F19" s="20"/>
      <c r="G19" s="21" t="s">
        <v>29</v>
      </c>
      <c r="H19" s="21" t="s">
        <v>11</v>
      </c>
      <c r="I19" s="21" t="s">
        <v>12</v>
      </c>
      <c r="J19" s="10"/>
      <c r="K19" s="5" t="s">
        <v>8</v>
      </c>
      <c r="L19" s="5" t="s">
        <v>9</v>
      </c>
      <c r="M19" s="5" t="s">
        <v>10</v>
      </c>
      <c r="N19" s="6" t="s">
        <v>13</v>
      </c>
      <c r="O19" s="5" t="s">
        <v>14</v>
      </c>
      <c r="P19" s="5" t="s">
        <v>10</v>
      </c>
      <c r="Q19" s="5" t="s">
        <v>11</v>
      </c>
      <c r="R19" s="5" t="s">
        <v>12</v>
      </c>
      <c r="S19" s="10"/>
      <c r="T19" s="5" t="s">
        <v>8</v>
      </c>
      <c r="U19" s="5" t="s">
        <v>9</v>
      </c>
      <c r="V19" s="5" t="s">
        <v>10</v>
      </c>
      <c r="W19" s="6" t="s">
        <v>13</v>
      </c>
      <c r="X19" s="5" t="s">
        <v>14</v>
      </c>
      <c r="Y19" s="5" t="s">
        <v>10</v>
      </c>
      <c r="Z19" s="5" t="s">
        <v>11</v>
      </c>
      <c r="AA19" s="5" t="s">
        <v>12</v>
      </c>
      <c r="AB19" s="10"/>
      <c r="AC19" s="5" t="s">
        <v>8</v>
      </c>
      <c r="AD19" s="5" t="s">
        <v>9</v>
      </c>
      <c r="AE19" s="5" t="s">
        <v>10</v>
      </c>
      <c r="AF19" s="6" t="s">
        <v>13</v>
      </c>
      <c r="AG19" s="5" t="s">
        <v>14</v>
      </c>
      <c r="AH19" s="5" t="s">
        <v>10</v>
      </c>
      <c r="AI19" s="5" t="s">
        <v>11</v>
      </c>
      <c r="AJ19" s="5" t="s">
        <v>12</v>
      </c>
      <c r="AK19" s="20"/>
      <c r="AL19" s="6" t="s">
        <v>13</v>
      </c>
      <c r="AM19" s="21" t="s">
        <v>11</v>
      </c>
      <c r="AN19" s="21" t="s">
        <v>12</v>
      </c>
      <c r="AO19" s="20"/>
      <c r="AP19" s="6" t="s">
        <v>13</v>
      </c>
      <c r="AQ19" s="21" t="s">
        <v>11</v>
      </c>
      <c r="AR19" s="21" t="s">
        <v>12</v>
      </c>
      <c r="AS19" s="10"/>
      <c r="AT19" s="5" t="s">
        <v>8</v>
      </c>
      <c r="AU19" s="5" t="s">
        <v>9</v>
      </c>
      <c r="AV19" s="5" t="s">
        <v>10</v>
      </c>
      <c r="AW19" s="6" t="s">
        <v>13</v>
      </c>
      <c r="AX19" s="5" t="s">
        <v>14</v>
      </c>
      <c r="AY19" s="5" t="s">
        <v>10</v>
      </c>
      <c r="AZ19" s="5" t="s">
        <v>11</v>
      </c>
      <c r="BA19" s="5" t="s">
        <v>12</v>
      </c>
    </row>
    <row r="20" spans="1:53" ht="14.4" x14ac:dyDescent="0.3">
      <c r="A20" s="8"/>
      <c r="B20" s="17">
        <f t="shared" ref="B20:B44" si="0">RANK(C20,C$20:C$44,0)</f>
        <v>13</v>
      </c>
      <c r="C20" s="17">
        <f t="shared" ref="C20:C44" si="1">SUMIF($G$13:$BA$13,1,$G20:$BA20)</f>
        <v>248</v>
      </c>
      <c r="D20" s="11"/>
      <c r="E20" s="34" t="s">
        <v>81</v>
      </c>
      <c r="F20" s="11"/>
      <c r="G20" s="17">
        <v>70</v>
      </c>
      <c r="H20" s="17">
        <f t="shared" ref="H20:H44" si="2">RANK(G20,G$20:G$44,0)</f>
        <v>24</v>
      </c>
      <c r="I20" s="17">
        <f>VLOOKUP(H20,'Место-баллы'!$A$3:$B$52,2,0)</f>
        <v>39</v>
      </c>
      <c r="J20" s="9"/>
      <c r="K20" s="29">
        <v>3</v>
      </c>
      <c r="L20" s="29">
        <v>5</v>
      </c>
      <c r="M20" s="30">
        <f t="shared" ref="M20:M44" si="3">TIME(0,K20,L20)</f>
        <v>2.1412037037037038E-3</v>
      </c>
      <c r="N20" s="29">
        <v>27</v>
      </c>
      <c r="O20" s="29">
        <f t="shared" ref="O20:O44" si="4">N$14-N20</f>
        <v>8</v>
      </c>
      <c r="P20" s="30">
        <f t="shared" ref="P20:P44" si="5">M20+TIME(0,0,O20)</f>
        <v>2.2337962962962962E-3</v>
      </c>
      <c r="Q20" s="29">
        <f t="shared" ref="Q20:Q44" si="6">RANK(P20,P$20:P$44,1)</f>
        <v>13</v>
      </c>
      <c r="R20" s="29">
        <f>VLOOKUP(Q20,'Место-баллы'!$A$3:$B$52,2,0)</f>
        <v>61</v>
      </c>
      <c r="S20" s="9"/>
      <c r="T20" s="29">
        <v>5</v>
      </c>
      <c r="U20" s="29">
        <v>38</v>
      </c>
      <c r="V20" s="30">
        <f t="shared" ref="V20:V44" si="7">TIME(0,T20,U20)</f>
        <v>3.9120370370370368E-3</v>
      </c>
      <c r="W20" s="29">
        <v>4</v>
      </c>
      <c r="X20" s="29">
        <f t="shared" ref="X20:X44" si="8">W$14-W20</f>
        <v>0</v>
      </c>
      <c r="Y20" s="30">
        <f t="shared" ref="Y20:Y44" si="9">V20+TIME(0,0,X20)</f>
        <v>3.9120370370370368E-3</v>
      </c>
      <c r="Z20" s="29">
        <f t="shared" ref="Z20:Z44" si="10">RANK(Y20,Y$20:Y$44,1)</f>
        <v>2</v>
      </c>
      <c r="AA20" s="29">
        <f>VLOOKUP(Z20,'Место-баллы'!$A$3:$B$52,2,0)</f>
        <v>95</v>
      </c>
      <c r="AB20" s="9"/>
      <c r="AC20" s="29">
        <v>20</v>
      </c>
      <c r="AD20" s="29">
        <v>5</v>
      </c>
      <c r="AE20" s="30">
        <f t="shared" ref="AE20:AE44" si="11">TIME(0,AC20,AD20)</f>
        <v>1.3946759259259258E-2</v>
      </c>
      <c r="AF20" s="29">
        <v>11</v>
      </c>
      <c r="AG20" s="29">
        <f t="shared" ref="AG20:AG44" si="12">AF$14-AF20</f>
        <v>1</v>
      </c>
      <c r="AH20" s="30">
        <f t="shared" ref="AH20:AH44" si="13">AE20+TIME(0,0,AG20)</f>
        <v>1.3958333333333331E-2</v>
      </c>
      <c r="AI20" s="29">
        <f t="shared" ref="AI20:AI44" si="14">RANK(AH20,AH$20:AH$44,1)</f>
        <v>17</v>
      </c>
      <c r="AJ20" s="29">
        <f>VLOOKUP(AI20,'Место-баллы'!$A$3:$B$52,2,0)</f>
        <v>53</v>
      </c>
      <c r="AK20" s="11"/>
      <c r="AL20" s="17"/>
      <c r="AM20" s="17" t="e">
        <f t="shared" ref="AM20:AM44" si="15">RANK(AL20,AL$20:AL$44,0)</f>
        <v>#N/A</v>
      </c>
      <c r="AN20" s="17" t="e">
        <f>VLOOKUP(AM20,'Место-баллы'!$A$3:$B$52,2,0)</f>
        <v>#N/A</v>
      </c>
      <c r="AO20" s="11"/>
      <c r="AP20" s="17"/>
      <c r="AQ20" s="17" t="e">
        <f t="shared" ref="AQ20:AQ44" si="16">RANK(AP20,AP$20:AP$44,0)</f>
        <v>#N/A</v>
      </c>
      <c r="AR20" s="17" t="e">
        <f>VLOOKUP(AQ20,'Место-баллы'!$A$3:$B$52,2,0)</f>
        <v>#N/A</v>
      </c>
      <c r="AS20" s="9"/>
      <c r="AT20" s="29"/>
      <c r="AU20" s="29"/>
      <c r="AV20" s="30">
        <f t="shared" ref="AV20:AV44" si="17">TIME(0,AT20,AU20)</f>
        <v>0</v>
      </c>
      <c r="AW20" s="29"/>
      <c r="AX20" s="29">
        <f t="shared" ref="AX20:AX44" si="18">AW$14-AW20</f>
        <v>36</v>
      </c>
      <c r="AY20" s="30">
        <f t="shared" ref="AY20:AY44" si="19">AV20+TIME(0,0,AX20)</f>
        <v>4.1666666666666669E-4</v>
      </c>
      <c r="AZ20" s="29">
        <f t="shared" ref="AZ20:AZ44" si="20">RANK(AY20,AY$20:AY$44,1)</f>
        <v>1</v>
      </c>
      <c r="BA20" s="29">
        <f>VLOOKUP(AZ20,'Место-баллы'!$A$3:$B$52,2,0)</f>
        <v>100</v>
      </c>
    </row>
    <row r="21" spans="1:53" ht="14.4" x14ac:dyDescent="0.3">
      <c r="A21" s="8"/>
      <c r="B21" s="17">
        <f t="shared" si="0"/>
        <v>23</v>
      </c>
      <c r="C21" s="17">
        <f t="shared" si="1"/>
        <v>209</v>
      </c>
      <c r="D21" s="11"/>
      <c r="E21" s="34" t="s">
        <v>82</v>
      </c>
      <c r="F21" s="11"/>
      <c r="G21" s="17">
        <v>95</v>
      </c>
      <c r="H21" s="17">
        <f t="shared" si="2"/>
        <v>3</v>
      </c>
      <c r="I21" s="17">
        <f>VLOOKUP(H21,'Место-баллы'!$A$3:$B$52,2,0)</f>
        <v>90</v>
      </c>
      <c r="J21" s="9"/>
      <c r="K21" s="29">
        <v>3</v>
      </c>
      <c r="L21" s="29">
        <v>5</v>
      </c>
      <c r="M21" s="30">
        <f t="shared" si="3"/>
        <v>2.1412037037037038E-3</v>
      </c>
      <c r="N21" s="29">
        <v>12</v>
      </c>
      <c r="O21" s="29">
        <f t="shared" si="4"/>
        <v>23</v>
      </c>
      <c r="P21" s="30">
        <f t="shared" si="5"/>
        <v>2.4074074074074076E-3</v>
      </c>
      <c r="Q21" s="29">
        <f t="shared" si="6"/>
        <v>25</v>
      </c>
      <c r="R21" s="29">
        <f>VLOOKUP(Q21,'Место-баллы'!$A$3:$B$52,2,0)</f>
        <v>37</v>
      </c>
      <c r="S21" s="9"/>
      <c r="T21" s="29">
        <v>7</v>
      </c>
      <c r="U21" s="29">
        <v>2</v>
      </c>
      <c r="V21" s="30">
        <f t="shared" si="7"/>
        <v>4.8842592592592592E-3</v>
      </c>
      <c r="W21" s="29">
        <v>4</v>
      </c>
      <c r="X21" s="29">
        <f t="shared" si="8"/>
        <v>0</v>
      </c>
      <c r="Y21" s="30">
        <f t="shared" si="9"/>
        <v>4.8842592592592592E-3</v>
      </c>
      <c r="Z21" s="29">
        <f t="shared" si="10"/>
        <v>22</v>
      </c>
      <c r="AA21" s="29">
        <f>VLOOKUP(Z21,'Место-баллы'!$A$3:$B$52,2,0)</f>
        <v>43</v>
      </c>
      <c r="AB21" s="9"/>
      <c r="AC21" s="29">
        <v>20</v>
      </c>
      <c r="AD21" s="29">
        <v>5</v>
      </c>
      <c r="AE21" s="30">
        <f t="shared" si="11"/>
        <v>1.3946759259259258E-2</v>
      </c>
      <c r="AF21" s="29">
        <v>9</v>
      </c>
      <c r="AG21" s="29">
        <f t="shared" si="12"/>
        <v>3</v>
      </c>
      <c r="AH21" s="30">
        <f t="shared" si="13"/>
        <v>1.398148148148148E-2</v>
      </c>
      <c r="AI21" s="29">
        <f t="shared" si="14"/>
        <v>24</v>
      </c>
      <c r="AJ21" s="29">
        <f>VLOOKUP(AI21,'Место-баллы'!$A$3:$B$52,2,0)</f>
        <v>39</v>
      </c>
      <c r="AK21" s="11"/>
      <c r="AL21" s="17"/>
      <c r="AM21" s="17" t="e">
        <f t="shared" si="15"/>
        <v>#N/A</v>
      </c>
      <c r="AN21" s="17" t="e">
        <f>VLOOKUP(AM21,'Место-баллы'!$A$3:$B$52,2,0)</f>
        <v>#N/A</v>
      </c>
      <c r="AO21" s="11"/>
      <c r="AP21" s="17"/>
      <c r="AQ21" s="17" t="e">
        <f t="shared" si="16"/>
        <v>#N/A</v>
      </c>
      <c r="AR21" s="17" t="e">
        <f>VLOOKUP(AQ21,'Место-баллы'!$A$3:$B$52,2,0)</f>
        <v>#N/A</v>
      </c>
      <c r="AS21" s="9"/>
      <c r="AT21" s="29"/>
      <c r="AU21" s="29"/>
      <c r="AV21" s="30">
        <f t="shared" si="17"/>
        <v>0</v>
      </c>
      <c r="AW21" s="29"/>
      <c r="AX21" s="29">
        <f t="shared" si="18"/>
        <v>36</v>
      </c>
      <c r="AY21" s="30">
        <f t="shared" si="19"/>
        <v>4.1666666666666669E-4</v>
      </c>
      <c r="AZ21" s="29">
        <f t="shared" si="20"/>
        <v>1</v>
      </c>
      <c r="BA21" s="29">
        <f>VLOOKUP(AZ21,'Место-баллы'!$A$3:$B$52,2,0)</f>
        <v>100</v>
      </c>
    </row>
    <row r="22" spans="1:53" ht="14.4" x14ac:dyDescent="0.3">
      <c r="A22" s="8"/>
      <c r="B22" s="17">
        <f t="shared" si="0"/>
        <v>14</v>
      </c>
      <c r="C22" s="17">
        <f t="shared" si="1"/>
        <v>246</v>
      </c>
      <c r="D22" s="11"/>
      <c r="E22" s="34" t="s">
        <v>83</v>
      </c>
      <c r="F22" s="11"/>
      <c r="G22" s="17">
        <v>80</v>
      </c>
      <c r="H22" s="17">
        <f t="shared" si="2"/>
        <v>15</v>
      </c>
      <c r="I22" s="17">
        <f>VLOOKUP(H22,'Место-баллы'!$A$3:$B$52,2,0)</f>
        <v>57</v>
      </c>
      <c r="J22" s="9"/>
      <c r="K22" s="29">
        <v>3</v>
      </c>
      <c r="L22" s="29">
        <v>5</v>
      </c>
      <c r="M22" s="30">
        <f t="shared" si="3"/>
        <v>2.1412037037037038E-3</v>
      </c>
      <c r="N22" s="29">
        <v>22</v>
      </c>
      <c r="O22" s="29">
        <f t="shared" si="4"/>
        <v>13</v>
      </c>
      <c r="P22" s="30">
        <f t="shared" si="5"/>
        <v>2.2916666666666667E-3</v>
      </c>
      <c r="Q22" s="29">
        <f t="shared" si="6"/>
        <v>21</v>
      </c>
      <c r="R22" s="29">
        <f>VLOOKUP(Q22,'Место-баллы'!$A$3:$B$52,2,0)</f>
        <v>45</v>
      </c>
      <c r="S22" s="9"/>
      <c r="T22" s="29">
        <v>5</v>
      </c>
      <c r="U22" s="29">
        <v>50</v>
      </c>
      <c r="V22" s="30">
        <f t="shared" si="7"/>
        <v>4.0509259259259257E-3</v>
      </c>
      <c r="W22" s="29">
        <v>4</v>
      </c>
      <c r="X22" s="29">
        <f t="shared" si="8"/>
        <v>0</v>
      </c>
      <c r="Y22" s="30">
        <f t="shared" si="9"/>
        <v>4.0509259259259257E-3</v>
      </c>
      <c r="Z22" s="29">
        <f t="shared" si="10"/>
        <v>9</v>
      </c>
      <c r="AA22" s="29">
        <f>VLOOKUP(Z22,'Место-баллы'!$A$3:$B$52,2,0)</f>
        <v>69</v>
      </c>
      <c r="AB22" s="9"/>
      <c r="AC22" s="29">
        <v>11</v>
      </c>
      <c r="AD22" s="29">
        <v>45</v>
      </c>
      <c r="AE22" s="30">
        <f t="shared" si="11"/>
        <v>8.1597222222222227E-3</v>
      </c>
      <c r="AF22" s="29">
        <v>12</v>
      </c>
      <c r="AG22" s="29">
        <f t="shared" si="12"/>
        <v>0</v>
      </c>
      <c r="AH22" s="30">
        <f t="shared" si="13"/>
        <v>8.1597222222222227E-3</v>
      </c>
      <c r="AI22" s="29">
        <f t="shared" si="14"/>
        <v>6</v>
      </c>
      <c r="AJ22" s="29">
        <f>VLOOKUP(AI22,'Место-баллы'!$A$3:$B$52,2,0)</f>
        <v>75</v>
      </c>
      <c r="AK22" s="11"/>
      <c r="AL22" s="17"/>
      <c r="AM22" s="17" t="e">
        <f t="shared" si="15"/>
        <v>#N/A</v>
      </c>
      <c r="AN22" s="17" t="e">
        <f>VLOOKUP(AM22,'Место-баллы'!$A$3:$B$52,2,0)</f>
        <v>#N/A</v>
      </c>
      <c r="AO22" s="11"/>
      <c r="AP22" s="17"/>
      <c r="AQ22" s="17" t="e">
        <f t="shared" si="16"/>
        <v>#N/A</v>
      </c>
      <c r="AR22" s="17" t="e">
        <f>VLOOKUP(AQ22,'Место-баллы'!$A$3:$B$52,2,0)</f>
        <v>#N/A</v>
      </c>
      <c r="AS22" s="9"/>
      <c r="AT22" s="29"/>
      <c r="AU22" s="29"/>
      <c r="AV22" s="30">
        <f t="shared" si="17"/>
        <v>0</v>
      </c>
      <c r="AW22" s="29"/>
      <c r="AX22" s="29">
        <f t="shared" si="18"/>
        <v>36</v>
      </c>
      <c r="AY22" s="30">
        <f t="shared" si="19"/>
        <v>4.1666666666666669E-4</v>
      </c>
      <c r="AZ22" s="29">
        <f t="shared" si="20"/>
        <v>1</v>
      </c>
      <c r="BA22" s="29">
        <f>VLOOKUP(AZ22,'Место-баллы'!$A$3:$B$52,2,0)</f>
        <v>100</v>
      </c>
    </row>
    <row r="23" spans="1:53" ht="14.4" x14ac:dyDescent="0.3">
      <c r="A23" s="8"/>
      <c r="B23" s="17">
        <f t="shared" si="0"/>
        <v>17</v>
      </c>
      <c r="C23" s="17">
        <f t="shared" si="1"/>
        <v>228</v>
      </c>
      <c r="D23" s="11"/>
      <c r="E23" s="34" t="s">
        <v>84</v>
      </c>
      <c r="F23" s="11"/>
      <c r="G23" s="17">
        <v>76</v>
      </c>
      <c r="H23" s="17">
        <f t="shared" si="2"/>
        <v>19</v>
      </c>
      <c r="I23" s="17">
        <f>VLOOKUP(H23,'Место-баллы'!$A$3:$B$52,2,0)</f>
        <v>49</v>
      </c>
      <c r="J23" s="9"/>
      <c r="K23" s="29">
        <v>3</v>
      </c>
      <c r="L23" s="29">
        <v>5</v>
      </c>
      <c r="M23" s="30">
        <f t="shared" si="3"/>
        <v>2.1412037037037038E-3</v>
      </c>
      <c r="N23" s="29">
        <v>24</v>
      </c>
      <c r="O23" s="29">
        <f t="shared" si="4"/>
        <v>11</v>
      </c>
      <c r="P23" s="30">
        <f t="shared" si="5"/>
        <v>2.2685185185185187E-3</v>
      </c>
      <c r="Q23" s="29">
        <f t="shared" si="6"/>
        <v>18</v>
      </c>
      <c r="R23" s="29">
        <f>VLOOKUP(Q23,'Место-баллы'!$A$3:$B$52,2,0)</f>
        <v>51</v>
      </c>
      <c r="S23" s="9"/>
      <c r="T23" s="29">
        <v>6</v>
      </c>
      <c r="U23" s="29">
        <v>15</v>
      </c>
      <c r="V23" s="30">
        <f t="shared" si="7"/>
        <v>4.340277777777778E-3</v>
      </c>
      <c r="W23" s="29">
        <v>4</v>
      </c>
      <c r="X23" s="29">
        <f t="shared" si="8"/>
        <v>0</v>
      </c>
      <c r="Y23" s="30">
        <f t="shared" si="9"/>
        <v>4.340277777777778E-3</v>
      </c>
      <c r="Z23" s="29">
        <f t="shared" si="10"/>
        <v>12</v>
      </c>
      <c r="AA23" s="29">
        <f>VLOOKUP(Z23,'Место-баллы'!$A$3:$B$52,2,0)</f>
        <v>63</v>
      </c>
      <c r="AB23" s="9"/>
      <c r="AC23" s="29">
        <v>12</v>
      </c>
      <c r="AD23" s="29">
        <v>47</v>
      </c>
      <c r="AE23" s="30">
        <f t="shared" si="11"/>
        <v>8.8773148148148153E-3</v>
      </c>
      <c r="AF23" s="29">
        <v>12</v>
      </c>
      <c r="AG23" s="29">
        <f t="shared" si="12"/>
        <v>0</v>
      </c>
      <c r="AH23" s="30">
        <f t="shared" si="13"/>
        <v>8.8773148148148153E-3</v>
      </c>
      <c r="AI23" s="29">
        <f t="shared" si="14"/>
        <v>11</v>
      </c>
      <c r="AJ23" s="29">
        <f>VLOOKUP(AI23,'Место-баллы'!$A$3:$B$52,2,0)</f>
        <v>65</v>
      </c>
      <c r="AK23" s="11"/>
      <c r="AL23" s="17"/>
      <c r="AM23" s="17" t="e">
        <f t="shared" si="15"/>
        <v>#N/A</v>
      </c>
      <c r="AN23" s="17" t="e">
        <f>VLOOKUP(AM23,'Место-баллы'!$A$3:$B$52,2,0)</f>
        <v>#N/A</v>
      </c>
      <c r="AO23" s="11"/>
      <c r="AP23" s="17"/>
      <c r="AQ23" s="17" t="e">
        <f t="shared" si="16"/>
        <v>#N/A</v>
      </c>
      <c r="AR23" s="17" t="e">
        <f>VLOOKUP(AQ23,'Место-баллы'!$A$3:$B$52,2,0)</f>
        <v>#N/A</v>
      </c>
      <c r="AS23" s="9"/>
      <c r="AT23" s="29"/>
      <c r="AU23" s="29"/>
      <c r="AV23" s="30">
        <f t="shared" si="17"/>
        <v>0</v>
      </c>
      <c r="AW23" s="29"/>
      <c r="AX23" s="29">
        <f t="shared" si="18"/>
        <v>36</v>
      </c>
      <c r="AY23" s="30">
        <f t="shared" si="19"/>
        <v>4.1666666666666669E-4</v>
      </c>
      <c r="AZ23" s="29">
        <f t="shared" si="20"/>
        <v>1</v>
      </c>
      <c r="BA23" s="29">
        <f>VLOOKUP(AZ23,'Место-баллы'!$A$3:$B$52,2,0)</f>
        <v>100</v>
      </c>
    </row>
    <row r="24" spans="1:53" ht="14.4" x14ac:dyDescent="0.3">
      <c r="A24" s="8"/>
      <c r="B24" s="17">
        <f t="shared" si="0"/>
        <v>8</v>
      </c>
      <c r="C24" s="17">
        <f t="shared" si="1"/>
        <v>278</v>
      </c>
      <c r="D24" s="11"/>
      <c r="E24" s="11" t="s">
        <v>85</v>
      </c>
      <c r="F24" s="11"/>
      <c r="G24" s="17">
        <v>80</v>
      </c>
      <c r="H24" s="17">
        <f t="shared" si="2"/>
        <v>15</v>
      </c>
      <c r="I24" s="17">
        <f>VLOOKUP(H24,'Место-баллы'!$A$3:$B$52,2,0)</f>
        <v>57</v>
      </c>
      <c r="J24" s="9"/>
      <c r="K24" s="29">
        <v>3</v>
      </c>
      <c r="L24" s="29">
        <v>5</v>
      </c>
      <c r="M24" s="30">
        <f t="shared" si="3"/>
        <v>2.1412037037037038E-3</v>
      </c>
      <c r="N24" s="29">
        <v>27</v>
      </c>
      <c r="O24" s="29">
        <f t="shared" si="4"/>
        <v>8</v>
      </c>
      <c r="P24" s="30">
        <f t="shared" si="5"/>
        <v>2.2337962962962962E-3</v>
      </c>
      <c r="Q24" s="29">
        <f t="shared" si="6"/>
        <v>13</v>
      </c>
      <c r="R24" s="29">
        <f>VLOOKUP(Q24,'Место-баллы'!$A$3:$B$52,2,0)</f>
        <v>61</v>
      </c>
      <c r="S24" s="9"/>
      <c r="T24" s="29">
        <v>5</v>
      </c>
      <c r="U24" s="29">
        <v>41</v>
      </c>
      <c r="V24" s="30">
        <f t="shared" si="7"/>
        <v>3.9467592592592592E-3</v>
      </c>
      <c r="W24" s="29">
        <v>4</v>
      </c>
      <c r="X24" s="29">
        <f t="shared" si="8"/>
        <v>0</v>
      </c>
      <c r="Y24" s="30">
        <f t="shared" si="9"/>
        <v>3.9467592592592592E-3</v>
      </c>
      <c r="Z24" s="29">
        <f t="shared" si="10"/>
        <v>6</v>
      </c>
      <c r="AA24" s="29">
        <f>VLOOKUP(Z24,'Место-баллы'!$A$3:$B$52,2,0)</f>
        <v>75</v>
      </c>
      <c r="AB24" s="9"/>
      <c r="AC24" s="29">
        <v>11</v>
      </c>
      <c r="AD24" s="29">
        <v>30</v>
      </c>
      <c r="AE24" s="30">
        <f t="shared" si="11"/>
        <v>7.9861111111111122E-3</v>
      </c>
      <c r="AF24" s="29">
        <v>12</v>
      </c>
      <c r="AG24" s="29">
        <f t="shared" si="12"/>
        <v>0</v>
      </c>
      <c r="AH24" s="30">
        <f t="shared" si="13"/>
        <v>7.9861111111111122E-3</v>
      </c>
      <c r="AI24" s="29">
        <f t="shared" si="14"/>
        <v>4</v>
      </c>
      <c r="AJ24" s="29">
        <f>VLOOKUP(AI24,'Место-баллы'!$A$3:$B$52,2,0)</f>
        <v>85</v>
      </c>
      <c r="AK24" s="11"/>
      <c r="AL24" s="17"/>
      <c r="AM24" s="17" t="e">
        <f t="shared" si="15"/>
        <v>#N/A</v>
      </c>
      <c r="AN24" s="17" t="e">
        <f>VLOOKUP(AM24,'Место-баллы'!$A$3:$B$52,2,0)</f>
        <v>#N/A</v>
      </c>
      <c r="AO24" s="11"/>
      <c r="AP24" s="17"/>
      <c r="AQ24" s="17" t="e">
        <f t="shared" si="16"/>
        <v>#N/A</v>
      </c>
      <c r="AR24" s="17" t="e">
        <f>VLOOKUP(AQ24,'Место-баллы'!$A$3:$B$52,2,0)</f>
        <v>#N/A</v>
      </c>
      <c r="AS24" s="9"/>
      <c r="AT24" s="29"/>
      <c r="AU24" s="29"/>
      <c r="AV24" s="30">
        <f t="shared" si="17"/>
        <v>0</v>
      </c>
      <c r="AW24" s="29"/>
      <c r="AX24" s="29">
        <f t="shared" si="18"/>
        <v>36</v>
      </c>
      <c r="AY24" s="30">
        <f t="shared" si="19"/>
        <v>4.1666666666666669E-4</v>
      </c>
      <c r="AZ24" s="29">
        <f t="shared" si="20"/>
        <v>1</v>
      </c>
      <c r="BA24" s="29">
        <f>VLOOKUP(AZ24,'Место-баллы'!$A$3:$B$52,2,0)</f>
        <v>100</v>
      </c>
    </row>
    <row r="25" spans="1:53" ht="14.4" x14ac:dyDescent="0.3">
      <c r="A25" s="8"/>
      <c r="B25" s="17">
        <f t="shared" si="0"/>
        <v>16</v>
      </c>
      <c r="C25" s="17">
        <f t="shared" si="1"/>
        <v>241</v>
      </c>
      <c r="D25" s="11"/>
      <c r="E25" s="34" t="s">
        <v>86</v>
      </c>
      <c r="F25" s="11"/>
      <c r="G25" s="17">
        <v>90</v>
      </c>
      <c r="H25" s="17">
        <f t="shared" si="2"/>
        <v>5</v>
      </c>
      <c r="I25" s="17">
        <f>VLOOKUP(H25,'Место-баллы'!$A$3:$B$52,2,0)</f>
        <v>80</v>
      </c>
      <c r="J25" s="9"/>
      <c r="K25" s="29">
        <v>3</v>
      </c>
      <c r="L25" s="29">
        <v>5</v>
      </c>
      <c r="M25" s="30">
        <f t="shared" si="3"/>
        <v>2.1412037037037038E-3</v>
      </c>
      <c r="N25" s="29">
        <v>27</v>
      </c>
      <c r="O25" s="29">
        <f t="shared" si="4"/>
        <v>8</v>
      </c>
      <c r="P25" s="30">
        <f t="shared" si="5"/>
        <v>2.2337962962962962E-3</v>
      </c>
      <c r="Q25" s="29">
        <f t="shared" si="6"/>
        <v>13</v>
      </c>
      <c r="R25" s="29">
        <f>VLOOKUP(Q25,'Место-баллы'!$A$3:$B$52,2,0)</f>
        <v>61</v>
      </c>
      <c r="S25" s="9"/>
      <c r="T25" s="29">
        <v>6</v>
      </c>
      <c r="U25" s="29">
        <v>50</v>
      </c>
      <c r="V25" s="30">
        <f t="shared" si="7"/>
        <v>4.7453703703703703E-3</v>
      </c>
      <c r="W25" s="29">
        <v>4</v>
      </c>
      <c r="X25" s="29">
        <f t="shared" si="8"/>
        <v>0</v>
      </c>
      <c r="Y25" s="30">
        <f t="shared" si="9"/>
        <v>4.7453703703703703E-3</v>
      </c>
      <c r="Z25" s="29">
        <f t="shared" si="10"/>
        <v>20</v>
      </c>
      <c r="AA25" s="29">
        <f>VLOOKUP(Z25,'Место-баллы'!$A$3:$B$52,2,0)</f>
        <v>47</v>
      </c>
      <c r="AB25" s="9"/>
      <c r="AC25" s="29">
        <v>20</v>
      </c>
      <c r="AD25" s="29">
        <v>5</v>
      </c>
      <c r="AE25" s="30">
        <f t="shared" si="11"/>
        <v>1.3946759259259258E-2</v>
      </c>
      <c r="AF25" s="29">
        <v>11</v>
      </c>
      <c r="AG25" s="29">
        <f t="shared" si="12"/>
        <v>1</v>
      </c>
      <c r="AH25" s="30">
        <f t="shared" si="13"/>
        <v>1.3958333333333331E-2</v>
      </c>
      <c r="AI25" s="29">
        <f t="shared" si="14"/>
        <v>17</v>
      </c>
      <c r="AJ25" s="29">
        <f>VLOOKUP(AI25,'Место-баллы'!$A$3:$B$52,2,0)</f>
        <v>53</v>
      </c>
      <c r="AK25" s="11"/>
      <c r="AL25" s="17"/>
      <c r="AM25" s="17" t="e">
        <f t="shared" si="15"/>
        <v>#N/A</v>
      </c>
      <c r="AN25" s="17" t="e">
        <f>VLOOKUP(AM25,'Место-баллы'!$A$3:$B$52,2,0)</f>
        <v>#N/A</v>
      </c>
      <c r="AO25" s="11"/>
      <c r="AP25" s="17"/>
      <c r="AQ25" s="17" t="e">
        <f t="shared" si="16"/>
        <v>#N/A</v>
      </c>
      <c r="AR25" s="17" t="e">
        <f>VLOOKUP(AQ25,'Место-баллы'!$A$3:$B$52,2,0)</f>
        <v>#N/A</v>
      </c>
      <c r="AS25" s="9"/>
      <c r="AT25" s="29"/>
      <c r="AU25" s="29"/>
      <c r="AV25" s="30">
        <f t="shared" si="17"/>
        <v>0</v>
      </c>
      <c r="AW25" s="29"/>
      <c r="AX25" s="29">
        <f t="shared" si="18"/>
        <v>36</v>
      </c>
      <c r="AY25" s="30">
        <f t="shared" si="19"/>
        <v>4.1666666666666669E-4</v>
      </c>
      <c r="AZ25" s="29">
        <f t="shared" si="20"/>
        <v>1</v>
      </c>
      <c r="BA25" s="29">
        <f>VLOOKUP(AZ25,'Место-баллы'!$A$3:$B$52,2,0)</f>
        <v>100</v>
      </c>
    </row>
    <row r="26" spans="1:53" ht="14.4" x14ac:dyDescent="0.3">
      <c r="A26" s="8"/>
      <c r="B26" s="17">
        <f t="shared" si="0"/>
        <v>1</v>
      </c>
      <c r="C26" s="17">
        <f t="shared" si="1"/>
        <v>317</v>
      </c>
      <c r="D26" s="11"/>
      <c r="E26" s="11" t="s">
        <v>87</v>
      </c>
      <c r="F26" s="11"/>
      <c r="G26" s="17">
        <v>101</v>
      </c>
      <c r="H26" s="17">
        <f t="shared" si="2"/>
        <v>1</v>
      </c>
      <c r="I26" s="17">
        <f>VLOOKUP(H26,'Место-баллы'!$A$3:$B$52,2,0)</f>
        <v>100</v>
      </c>
      <c r="J26" s="9"/>
      <c r="K26" s="29">
        <v>3</v>
      </c>
      <c r="L26" s="29">
        <v>5</v>
      </c>
      <c r="M26" s="30">
        <f t="shared" si="3"/>
        <v>2.1412037037037038E-3</v>
      </c>
      <c r="N26" s="29">
        <v>34</v>
      </c>
      <c r="O26" s="29">
        <f t="shared" si="4"/>
        <v>1</v>
      </c>
      <c r="P26" s="30">
        <f t="shared" si="5"/>
        <v>2.1527777777777778E-3</v>
      </c>
      <c r="Q26" s="29">
        <f t="shared" si="6"/>
        <v>6</v>
      </c>
      <c r="R26" s="29">
        <f>VLOOKUP(Q26,'Место-баллы'!$A$3:$B$52,2,0)</f>
        <v>75</v>
      </c>
      <c r="S26" s="9"/>
      <c r="T26" s="29">
        <v>5</v>
      </c>
      <c r="U26" s="29">
        <v>40</v>
      </c>
      <c r="V26" s="30">
        <f t="shared" si="7"/>
        <v>3.9351851851851857E-3</v>
      </c>
      <c r="W26" s="29">
        <v>4</v>
      </c>
      <c r="X26" s="29">
        <f t="shared" si="8"/>
        <v>0</v>
      </c>
      <c r="Y26" s="30">
        <f t="shared" si="9"/>
        <v>3.9351851851851857E-3</v>
      </c>
      <c r="Z26" s="29">
        <f t="shared" si="10"/>
        <v>4</v>
      </c>
      <c r="AA26" s="29">
        <f>VLOOKUP(Z26,'Место-баллы'!$A$3:$B$52,2,0)</f>
        <v>85</v>
      </c>
      <c r="AB26" s="9"/>
      <c r="AC26" s="29">
        <v>13</v>
      </c>
      <c r="AD26" s="29">
        <v>59</v>
      </c>
      <c r="AE26" s="30">
        <f t="shared" si="11"/>
        <v>9.7106481481481471E-3</v>
      </c>
      <c r="AF26" s="29">
        <v>12</v>
      </c>
      <c r="AG26" s="29">
        <f t="shared" si="12"/>
        <v>0</v>
      </c>
      <c r="AH26" s="30">
        <f t="shared" si="13"/>
        <v>9.7106481481481471E-3</v>
      </c>
      <c r="AI26" s="29">
        <f t="shared" si="14"/>
        <v>15</v>
      </c>
      <c r="AJ26" s="29">
        <f>VLOOKUP(AI26,'Место-баллы'!$A$3:$B$52,2,0)</f>
        <v>57</v>
      </c>
      <c r="AK26" s="11"/>
      <c r="AL26" s="17"/>
      <c r="AM26" s="17" t="e">
        <f t="shared" si="15"/>
        <v>#N/A</v>
      </c>
      <c r="AN26" s="17" t="e">
        <f>VLOOKUP(AM26,'Место-баллы'!$A$3:$B$52,2,0)</f>
        <v>#N/A</v>
      </c>
      <c r="AO26" s="11"/>
      <c r="AP26" s="17"/>
      <c r="AQ26" s="17" t="e">
        <f t="shared" si="16"/>
        <v>#N/A</v>
      </c>
      <c r="AR26" s="17" t="e">
        <f>VLOOKUP(AQ26,'Место-баллы'!$A$3:$B$52,2,0)</f>
        <v>#N/A</v>
      </c>
      <c r="AS26" s="9"/>
      <c r="AT26" s="29"/>
      <c r="AU26" s="29"/>
      <c r="AV26" s="30">
        <f t="shared" si="17"/>
        <v>0</v>
      </c>
      <c r="AW26" s="29"/>
      <c r="AX26" s="29">
        <f t="shared" si="18"/>
        <v>36</v>
      </c>
      <c r="AY26" s="30">
        <f t="shared" si="19"/>
        <v>4.1666666666666669E-4</v>
      </c>
      <c r="AZ26" s="29">
        <f t="shared" si="20"/>
        <v>1</v>
      </c>
      <c r="BA26" s="29">
        <f>VLOOKUP(AZ26,'Место-баллы'!$A$3:$B$52,2,0)</f>
        <v>100</v>
      </c>
    </row>
    <row r="27" spans="1:53" ht="14.4" x14ac:dyDescent="0.3">
      <c r="A27" s="8"/>
      <c r="B27" s="17">
        <f t="shared" si="0"/>
        <v>19</v>
      </c>
      <c r="C27" s="17">
        <f t="shared" si="1"/>
        <v>222</v>
      </c>
      <c r="D27" s="11"/>
      <c r="E27" s="34" t="s">
        <v>88</v>
      </c>
      <c r="F27" s="11"/>
      <c r="G27" s="17">
        <v>75</v>
      </c>
      <c r="H27" s="17">
        <f t="shared" si="2"/>
        <v>20</v>
      </c>
      <c r="I27" s="17">
        <f>VLOOKUP(H27,'Место-баллы'!$A$3:$B$52,2,0)</f>
        <v>47</v>
      </c>
      <c r="J27" s="9"/>
      <c r="K27" s="29">
        <v>3</v>
      </c>
      <c r="L27" s="29">
        <v>5</v>
      </c>
      <c r="M27" s="30">
        <f t="shared" si="3"/>
        <v>2.1412037037037038E-3</v>
      </c>
      <c r="N27" s="29">
        <v>28</v>
      </c>
      <c r="O27" s="29">
        <f t="shared" si="4"/>
        <v>7</v>
      </c>
      <c r="P27" s="30">
        <f t="shared" si="5"/>
        <v>2.2222222222222222E-3</v>
      </c>
      <c r="Q27" s="29">
        <f t="shared" si="6"/>
        <v>12</v>
      </c>
      <c r="R27" s="29">
        <f>VLOOKUP(Q27,'Место-баллы'!$A$3:$B$52,2,0)</f>
        <v>63</v>
      </c>
      <c r="S27" s="9"/>
      <c r="T27" s="29">
        <v>6</v>
      </c>
      <c r="U27" s="29">
        <v>57</v>
      </c>
      <c r="V27" s="30">
        <f t="shared" si="7"/>
        <v>4.8263888888888887E-3</v>
      </c>
      <c r="W27" s="29">
        <v>4</v>
      </c>
      <c r="X27" s="29">
        <f t="shared" si="8"/>
        <v>0</v>
      </c>
      <c r="Y27" s="30">
        <f t="shared" si="9"/>
        <v>4.8263888888888887E-3</v>
      </c>
      <c r="Z27" s="29">
        <f t="shared" si="10"/>
        <v>21</v>
      </c>
      <c r="AA27" s="29">
        <f>VLOOKUP(Z27,'Место-баллы'!$A$3:$B$52,2,0)</f>
        <v>45</v>
      </c>
      <c r="AB27" s="9"/>
      <c r="AC27" s="29">
        <v>12</v>
      </c>
      <c r="AD27" s="29">
        <v>25</v>
      </c>
      <c r="AE27" s="30">
        <f t="shared" si="11"/>
        <v>8.6226851851851846E-3</v>
      </c>
      <c r="AF27" s="29">
        <v>12</v>
      </c>
      <c r="AG27" s="29">
        <f t="shared" si="12"/>
        <v>0</v>
      </c>
      <c r="AH27" s="30">
        <f t="shared" si="13"/>
        <v>8.6226851851851846E-3</v>
      </c>
      <c r="AI27" s="29">
        <f t="shared" si="14"/>
        <v>10</v>
      </c>
      <c r="AJ27" s="29">
        <f>VLOOKUP(AI27,'Место-баллы'!$A$3:$B$52,2,0)</f>
        <v>67</v>
      </c>
      <c r="AK27" s="11"/>
      <c r="AL27" s="17"/>
      <c r="AM27" s="17" t="e">
        <f t="shared" si="15"/>
        <v>#N/A</v>
      </c>
      <c r="AN27" s="17" t="e">
        <f>VLOOKUP(AM27,'Место-баллы'!$A$3:$B$52,2,0)</f>
        <v>#N/A</v>
      </c>
      <c r="AO27" s="11"/>
      <c r="AP27" s="17"/>
      <c r="AQ27" s="17" t="e">
        <f t="shared" si="16"/>
        <v>#N/A</v>
      </c>
      <c r="AR27" s="17" t="e">
        <f>VLOOKUP(AQ27,'Место-баллы'!$A$3:$B$52,2,0)</f>
        <v>#N/A</v>
      </c>
      <c r="AS27" s="9"/>
      <c r="AT27" s="29"/>
      <c r="AU27" s="29"/>
      <c r="AV27" s="30">
        <f t="shared" si="17"/>
        <v>0</v>
      </c>
      <c r="AW27" s="29"/>
      <c r="AX27" s="29">
        <f t="shared" si="18"/>
        <v>36</v>
      </c>
      <c r="AY27" s="30">
        <f t="shared" si="19"/>
        <v>4.1666666666666669E-4</v>
      </c>
      <c r="AZ27" s="29">
        <f t="shared" si="20"/>
        <v>1</v>
      </c>
      <c r="BA27" s="29">
        <f>VLOOKUP(AZ27,'Место-баллы'!$A$3:$B$52,2,0)</f>
        <v>100</v>
      </c>
    </row>
    <row r="28" spans="1:53" ht="14.4" x14ac:dyDescent="0.3">
      <c r="A28" s="8"/>
      <c r="B28" s="17">
        <f t="shared" si="0"/>
        <v>4</v>
      </c>
      <c r="C28" s="17">
        <f t="shared" si="1"/>
        <v>304</v>
      </c>
      <c r="D28" s="11"/>
      <c r="E28" s="11" t="s">
        <v>89</v>
      </c>
      <c r="F28" s="11"/>
      <c r="G28" s="17">
        <v>85</v>
      </c>
      <c r="H28" s="17">
        <f t="shared" si="2"/>
        <v>9</v>
      </c>
      <c r="I28" s="17">
        <f>VLOOKUP(H28,'Место-баллы'!$A$3:$B$52,2,0)</f>
        <v>69</v>
      </c>
      <c r="J28" s="9"/>
      <c r="K28" s="29">
        <v>2</v>
      </c>
      <c r="L28" s="29">
        <v>45</v>
      </c>
      <c r="M28" s="30">
        <f t="shared" si="3"/>
        <v>1.9097222222222222E-3</v>
      </c>
      <c r="N28" s="29">
        <v>35</v>
      </c>
      <c r="O28" s="29">
        <f t="shared" si="4"/>
        <v>0</v>
      </c>
      <c r="P28" s="30">
        <f t="shared" si="5"/>
        <v>1.9097222222222222E-3</v>
      </c>
      <c r="Q28" s="29">
        <f t="shared" si="6"/>
        <v>4</v>
      </c>
      <c r="R28" s="29">
        <f>VLOOKUP(Q28,'Место-баллы'!$A$3:$B$52,2,0)</f>
        <v>85</v>
      </c>
      <c r="S28" s="9"/>
      <c r="T28" s="29">
        <v>5</v>
      </c>
      <c r="U28" s="29">
        <v>38</v>
      </c>
      <c r="V28" s="30">
        <f t="shared" si="7"/>
        <v>3.9120370370370368E-3</v>
      </c>
      <c r="W28" s="29">
        <v>4</v>
      </c>
      <c r="X28" s="29">
        <f t="shared" si="8"/>
        <v>0</v>
      </c>
      <c r="Y28" s="30">
        <f t="shared" si="9"/>
        <v>3.9120370370370368E-3</v>
      </c>
      <c r="Z28" s="29">
        <f t="shared" si="10"/>
        <v>2</v>
      </c>
      <c r="AA28" s="29">
        <f>VLOOKUP(Z28,'Место-баллы'!$A$3:$B$52,2,0)</f>
        <v>95</v>
      </c>
      <c r="AB28" s="9"/>
      <c r="AC28" s="29">
        <v>14</v>
      </c>
      <c r="AD28" s="29">
        <v>13</v>
      </c>
      <c r="AE28" s="30">
        <f t="shared" si="11"/>
        <v>9.8726851851851857E-3</v>
      </c>
      <c r="AF28" s="29">
        <v>12</v>
      </c>
      <c r="AG28" s="29">
        <f t="shared" si="12"/>
        <v>0</v>
      </c>
      <c r="AH28" s="30">
        <f t="shared" si="13"/>
        <v>9.8726851851851857E-3</v>
      </c>
      <c r="AI28" s="29">
        <f t="shared" si="14"/>
        <v>16</v>
      </c>
      <c r="AJ28" s="29">
        <f>VLOOKUP(AI28,'Место-баллы'!$A$3:$B$52,2,0)</f>
        <v>55</v>
      </c>
      <c r="AK28" s="11"/>
      <c r="AL28" s="17"/>
      <c r="AM28" s="17" t="e">
        <f t="shared" si="15"/>
        <v>#N/A</v>
      </c>
      <c r="AN28" s="17" t="e">
        <f>VLOOKUP(AM28,'Место-баллы'!$A$3:$B$52,2,0)</f>
        <v>#N/A</v>
      </c>
      <c r="AO28" s="11"/>
      <c r="AP28" s="17"/>
      <c r="AQ28" s="17" t="e">
        <f t="shared" si="16"/>
        <v>#N/A</v>
      </c>
      <c r="AR28" s="17" t="e">
        <f>VLOOKUP(AQ28,'Место-баллы'!$A$3:$B$52,2,0)</f>
        <v>#N/A</v>
      </c>
      <c r="AS28" s="9"/>
      <c r="AT28" s="29"/>
      <c r="AU28" s="29"/>
      <c r="AV28" s="30">
        <f t="shared" si="17"/>
        <v>0</v>
      </c>
      <c r="AW28" s="29"/>
      <c r="AX28" s="29">
        <f t="shared" si="18"/>
        <v>36</v>
      </c>
      <c r="AY28" s="30">
        <f t="shared" si="19"/>
        <v>4.1666666666666669E-4</v>
      </c>
      <c r="AZ28" s="29">
        <f t="shared" si="20"/>
        <v>1</v>
      </c>
      <c r="BA28" s="29">
        <f>VLOOKUP(AZ28,'Место-баллы'!$A$3:$B$52,2,0)</f>
        <v>100</v>
      </c>
    </row>
    <row r="29" spans="1:53" ht="14.4" x14ac:dyDescent="0.3">
      <c r="A29" s="8"/>
      <c r="B29" s="17">
        <f t="shared" si="0"/>
        <v>10</v>
      </c>
      <c r="C29" s="17">
        <f t="shared" si="1"/>
        <v>272</v>
      </c>
      <c r="D29" s="11"/>
      <c r="E29" s="34" t="s">
        <v>90</v>
      </c>
      <c r="F29" s="11"/>
      <c r="G29" s="17">
        <v>86</v>
      </c>
      <c r="H29" s="17">
        <f t="shared" si="2"/>
        <v>8</v>
      </c>
      <c r="I29" s="17">
        <f>VLOOKUP(H29,'Место-баллы'!$A$3:$B$52,2,0)</f>
        <v>71</v>
      </c>
      <c r="J29" s="9"/>
      <c r="K29" s="29">
        <v>3</v>
      </c>
      <c r="L29" s="29">
        <v>5</v>
      </c>
      <c r="M29" s="30">
        <f t="shared" si="3"/>
        <v>2.1412037037037038E-3</v>
      </c>
      <c r="N29" s="29">
        <v>34</v>
      </c>
      <c r="O29" s="29">
        <f t="shared" si="4"/>
        <v>1</v>
      </c>
      <c r="P29" s="30">
        <f t="shared" si="5"/>
        <v>2.1527777777777778E-3</v>
      </c>
      <c r="Q29" s="29">
        <f t="shared" si="6"/>
        <v>6</v>
      </c>
      <c r="R29" s="29">
        <f>VLOOKUP(Q29,'Место-баллы'!$A$3:$B$52,2,0)</f>
        <v>75</v>
      </c>
      <c r="S29" s="9"/>
      <c r="T29" s="29">
        <v>6</v>
      </c>
      <c r="U29" s="29">
        <v>22</v>
      </c>
      <c r="V29" s="30">
        <f t="shared" si="7"/>
        <v>4.4212962962962956E-3</v>
      </c>
      <c r="W29" s="29">
        <v>4</v>
      </c>
      <c r="X29" s="29">
        <f t="shared" si="8"/>
        <v>0</v>
      </c>
      <c r="Y29" s="30">
        <f t="shared" si="9"/>
        <v>4.4212962962962956E-3</v>
      </c>
      <c r="Z29" s="29">
        <f t="shared" si="10"/>
        <v>15</v>
      </c>
      <c r="AA29" s="29">
        <f>VLOOKUP(Z29,'Место-баллы'!$A$3:$B$52,2,0)</f>
        <v>57</v>
      </c>
      <c r="AB29" s="9"/>
      <c r="AC29" s="29">
        <v>12</v>
      </c>
      <c r="AD29" s="29">
        <v>12</v>
      </c>
      <c r="AE29" s="30">
        <f t="shared" si="11"/>
        <v>8.4722222222222213E-3</v>
      </c>
      <c r="AF29" s="29">
        <v>12</v>
      </c>
      <c r="AG29" s="29">
        <f t="shared" si="12"/>
        <v>0</v>
      </c>
      <c r="AH29" s="30">
        <f t="shared" si="13"/>
        <v>8.4722222222222213E-3</v>
      </c>
      <c r="AI29" s="29">
        <f t="shared" si="14"/>
        <v>9</v>
      </c>
      <c r="AJ29" s="29">
        <f>VLOOKUP(AI29,'Место-баллы'!$A$3:$B$52,2,0)</f>
        <v>69</v>
      </c>
      <c r="AK29" s="11"/>
      <c r="AL29" s="17"/>
      <c r="AM29" s="17" t="e">
        <f t="shared" si="15"/>
        <v>#N/A</v>
      </c>
      <c r="AN29" s="17" t="e">
        <f>VLOOKUP(AM29,'Место-баллы'!$A$3:$B$52,2,0)</f>
        <v>#N/A</v>
      </c>
      <c r="AO29" s="11"/>
      <c r="AP29" s="17"/>
      <c r="AQ29" s="17" t="e">
        <f t="shared" si="16"/>
        <v>#N/A</v>
      </c>
      <c r="AR29" s="17" t="e">
        <f>VLOOKUP(AQ29,'Место-баллы'!$A$3:$B$52,2,0)</f>
        <v>#N/A</v>
      </c>
      <c r="AS29" s="9"/>
      <c r="AT29" s="29"/>
      <c r="AU29" s="29"/>
      <c r="AV29" s="30">
        <f t="shared" si="17"/>
        <v>0</v>
      </c>
      <c r="AW29" s="29"/>
      <c r="AX29" s="29">
        <f t="shared" si="18"/>
        <v>36</v>
      </c>
      <c r="AY29" s="30">
        <f t="shared" si="19"/>
        <v>4.1666666666666669E-4</v>
      </c>
      <c r="AZ29" s="29">
        <f t="shared" si="20"/>
        <v>1</v>
      </c>
      <c r="BA29" s="29">
        <f>VLOOKUP(AZ29,'Место-баллы'!$A$3:$B$52,2,0)</f>
        <v>100</v>
      </c>
    </row>
    <row r="30" spans="1:53" ht="14.4" x14ac:dyDescent="0.3">
      <c r="A30" s="8"/>
      <c r="B30" s="17">
        <f t="shared" si="0"/>
        <v>9</v>
      </c>
      <c r="C30" s="17">
        <f t="shared" si="1"/>
        <v>274</v>
      </c>
      <c r="D30" s="11"/>
      <c r="E30" s="34" t="s">
        <v>91</v>
      </c>
      <c r="F30" s="11"/>
      <c r="G30" s="17">
        <v>72</v>
      </c>
      <c r="H30" s="17">
        <f t="shared" si="2"/>
        <v>23</v>
      </c>
      <c r="I30" s="17">
        <f>VLOOKUP(H30,'Место-баллы'!$A$3:$B$52,2,0)</f>
        <v>41</v>
      </c>
      <c r="J30" s="9"/>
      <c r="K30" s="29">
        <v>3</v>
      </c>
      <c r="L30" s="29">
        <v>5</v>
      </c>
      <c r="M30" s="30">
        <f t="shared" si="3"/>
        <v>2.1412037037037038E-3</v>
      </c>
      <c r="N30" s="29">
        <v>21</v>
      </c>
      <c r="O30" s="29">
        <f t="shared" si="4"/>
        <v>14</v>
      </c>
      <c r="P30" s="30">
        <f t="shared" si="5"/>
        <v>2.3032407407407407E-3</v>
      </c>
      <c r="Q30" s="29">
        <f t="shared" si="6"/>
        <v>22</v>
      </c>
      <c r="R30" s="29">
        <f>VLOOKUP(Q30,'Место-баллы'!$A$3:$B$52,2,0)</f>
        <v>43</v>
      </c>
      <c r="S30" s="9"/>
      <c r="T30" s="29">
        <v>5</v>
      </c>
      <c r="U30" s="29">
        <v>34</v>
      </c>
      <c r="V30" s="30">
        <f t="shared" si="7"/>
        <v>3.8657407407407408E-3</v>
      </c>
      <c r="W30" s="29">
        <v>4</v>
      </c>
      <c r="X30" s="29">
        <f t="shared" si="8"/>
        <v>0</v>
      </c>
      <c r="Y30" s="30">
        <f t="shared" si="9"/>
        <v>3.8657407407407408E-3</v>
      </c>
      <c r="Z30" s="29">
        <f t="shared" si="10"/>
        <v>1</v>
      </c>
      <c r="AA30" s="29">
        <f>VLOOKUP(Z30,'Место-баллы'!$A$3:$B$52,2,0)</f>
        <v>100</v>
      </c>
      <c r="AB30" s="9"/>
      <c r="AC30" s="29">
        <v>11</v>
      </c>
      <c r="AD30" s="29">
        <v>12</v>
      </c>
      <c r="AE30" s="30">
        <f t="shared" si="11"/>
        <v>7.7777777777777767E-3</v>
      </c>
      <c r="AF30" s="29">
        <v>12</v>
      </c>
      <c r="AG30" s="29">
        <f t="shared" si="12"/>
        <v>0</v>
      </c>
      <c r="AH30" s="30">
        <f t="shared" si="13"/>
        <v>7.7777777777777767E-3</v>
      </c>
      <c r="AI30" s="29">
        <f t="shared" si="14"/>
        <v>3</v>
      </c>
      <c r="AJ30" s="29">
        <f>VLOOKUP(AI30,'Место-баллы'!$A$3:$B$52,2,0)</f>
        <v>90</v>
      </c>
      <c r="AK30" s="11"/>
      <c r="AL30" s="17"/>
      <c r="AM30" s="17" t="e">
        <f t="shared" si="15"/>
        <v>#N/A</v>
      </c>
      <c r="AN30" s="17" t="e">
        <f>VLOOKUP(AM30,'Место-баллы'!$A$3:$B$52,2,0)</f>
        <v>#N/A</v>
      </c>
      <c r="AO30" s="11"/>
      <c r="AP30" s="17"/>
      <c r="AQ30" s="17" t="e">
        <f t="shared" si="16"/>
        <v>#N/A</v>
      </c>
      <c r="AR30" s="17" t="e">
        <f>VLOOKUP(AQ30,'Место-баллы'!$A$3:$B$52,2,0)</f>
        <v>#N/A</v>
      </c>
      <c r="AS30" s="9"/>
      <c r="AT30" s="29"/>
      <c r="AU30" s="29"/>
      <c r="AV30" s="30">
        <f t="shared" si="17"/>
        <v>0</v>
      </c>
      <c r="AW30" s="29"/>
      <c r="AX30" s="29">
        <f t="shared" si="18"/>
        <v>36</v>
      </c>
      <c r="AY30" s="30">
        <f t="shared" si="19"/>
        <v>4.1666666666666669E-4</v>
      </c>
      <c r="AZ30" s="29">
        <f t="shared" si="20"/>
        <v>1</v>
      </c>
      <c r="BA30" s="29">
        <f>VLOOKUP(AZ30,'Место-баллы'!$A$3:$B$52,2,0)</f>
        <v>100</v>
      </c>
    </row>
    <row r="31" spans="1:53" ht="14.4" x14ac:dyDescent="0.3">
      <c r="A31" s="8"/>
      <c r="B31" s="17">
        <f t="shared" si="0"/>
        <v>19</v>
      </c>
      <c r="C31" s="17">
        <f t="shared" si="1"/>
        <v>222</v>
      </c>
      <c r="D31" s="11"/>
      <c r="E31" s="34" t="s">
        <v>92</v>
      </c>
      <c r="F31" s="11"/>
      <c r="G31" s="17">
        <v>77</v>
      </c>
      <c r="H31" s="17">
        <f t="shared" si="2"/>
        <v>18</v>
      </c>
      <c r="I31" s="17">
        <f>VLOOKUP(H31,'Место-баллы'!$A$3:$B$52,2,0)</f>
        <v>51</v>
      </c>
      <c r="J31" s="9"/>
      <c r="K31" s="29">
        <v>3</v>
      </c>
      <c r="L31" s="29">
        <v>5</v>
      </c>
      <c r="M31" s="30">
        <f t="shared" si="3"/>
        <v>2.1412037037037038E-3</v>
      </c>
      <c r="N31" s="29">
        <v>26</v>
      </c>
      <c r="O31" s="29">
        <f t="shared" si="4"/>
        <v>9</v>
      </c>
      <c r="P31" s="30">
        <f t="shared" si="5"/>
        <v>2.2453703703703702E-3</v>
      </c>
      <c r="Q31" s="29">
        <f t="shared" si="6"/>
        <v>16</v>
      </c>
      <c r="R31" s="29">
        <f>VLOOKUP(Q31,'Место-баллы'!$A$3:$B$52,2,0)</f>
        <v>55</v>
      </c>
      <c r="S31" s="9"/>
      <c r="T31" s="29">
        <v>6</v>
      </c>
      <c r="U31" s="29">
        <v>39</v>
      </c>
      <c r="V31" s="30">
        <f t="shared" si="7"/>
        <v>4.6180555555555558E-3</v>
      </c>
      <c r="W31" s="29">
        <v>4</v>
      </c>
      <c r="X31" s="29">
        <f t="shared" si="8"/>
        <v>0</v>
      </c>
      <c r="Y31" s="30">
        <f t="shared" si="9"/>
        <v>4.6180555555555558E-3</v>
      </c>
      <c r="Z31" s="29">
        <f t="shared" si="10"/>
        <v>17</v>
      </c>
      <c r="AA31" s="29">
        <f>VLOOKUP(Z31,'Место-баллы'!$A$3:$B$52,2,0)</f>
        <v>53</v>
      </c>
      <c r="AB31" s="9"/>
      <c r="AC31" s="29">
        <v>13</v>
      </c>
      <c r="AD31" s="29">
        <v>7</v>
      </c>
      <c r="AE31" s="30">
        <f t="shared" si="11"/>
        <v>9.1087962962962971E-3</v>
      </c>
      <c r="AF31" s="29">
        <v>12</v>
      </c>
      <c r="AG31" s="29">
        <f t="shared" si="12"/>
        <v>0</v>
      </c>
      <c r="AH31" s="30">
        <f t="shared" si="13"/>
        <v>9.1087962962962971E-3</v>
      </c>
      <c r="AI31" s="29">
        <f t="shared" si="14"/>
        <v>12</v>
      </c>
      <c r="AJ31" s="29">
        <f>VLOOKUP(AI31,'Место-баллы'!$A$3:$B$52,2,0)</f>
        <v>63</v>
      </c>
      <c r="AK31" s="11"/>
      <c r="AL31" s="17"/>
      <c r="AM31" s="17" t="e">
        <f t="shared" si="15"/>
        <v>#N/A</v>
      </c>
      <c r="AN31" s="17" t="e">
        <f>VLOOKUP(AM31,'Место-баллы'!$A$3:$B$52,2,0)</f>
        <v>#N/A</v>
      </c>
      <c r="AO31" s="11"/>
      <c r="AP31" s="17"/>
      <c r="AQ31" s="17" t="e">
        <f t="shared" si="16"/>
        <v>#N/A</v>
      </c>
      <c r="AR31" s="17" t="e">
        <f>VLOOKUP(AQ31,'Место-баллы'!$A$3:$B$52,2,0)</f>
        <v>#N/A</v>
      </c>
      <c r="AS31" s="9"/>
      <c r="AT31" s="29"/>
      <c r="AU31" s="29"/>
      <c r="AV31" s="30">
        <f t="shared" si="17"/>
        <v>0</v>
      </c>
      <c r="AW31" s="29"/>
      <c r="AX31" s="29">
        <f t="shared" si="18"/>
        <v>36</v>
      </c>
      <c r="AY31" s="30">
        <f t="shared" si="19"/>
        <v>4.1666666666666669E-4</v>
      </c>
      <c r="AZ31" s="29">
        <f t="shared" si="20"/>
        <v>1</v>
      </c>
      <c r="BA31" s="29">
        <f>VLOOKUP(AZ31,'Место-баллы'!$A$3:$B$52,2,0)</f>
        <v>100</v>
      </c>
    </row>
    <row r="32" spans="1:53" ht="14.4" x14ac:dyDescent="0.3">
      <c r="A32" s="8"/>
      <c r="B32" s="17">
        <f t="shared" si="0"/>
        <v>11</v>
      </c>
      <c r="C32" s="17">
        <f t="shared" si="1"/>
        <v>259</v>
      </c>
      <c r="D32" s="11"/>
      <c r="E32" s="34" t="s">
        <v>93</v>
      </c>
      <c r="F32" s="11"/>
      <c r="G32" s="17">
        <v>90</v>
      </c>
      <c r="H32" s="17">
        <f t="shared" si="2"/>
        <v>5</v>
      </c>
      <c r="I32" s="17">
        <f>VLOOKUP(H32,'Место-баллы'!$A$3:$B$52,2,0)</f>
        <v>80</v>
      </c>
      <c r="J32" s="9"/>
      <c r="K32" s="29">
        <v>3</v>
      </c>
      <c r="L32" s="29">
        <v>5</v>
      </c>
      <c r="M32" s="30">
        <f t="shared" si="3"/>
        <v>2.1412037037037038E-3</v>
      </c>
      <c r="N32" s="29">
        <v>34</v>
      </c>
      <c r="O32" s="29">
        <f t="shared" si="4"/>
        <v>1</v>
      </c>
      <c r="P32" s="30">
        <f t="shared" si="5"/>
        <v>2.1527777777777778E-3</v>
      </c>
      <c r="Q32" s="29">
        <f t="shared" si="6"/>
        <v>6</v>
      </c>
      <c r="R32" s="29">
        <f>VLOOKUP(Q32,'Место-баллы'!$A$3:$B$52,2,0)</f>
        <v>75</v>
      </c>
      <c r="S32" s="9"/>
      <c r="T32" s="29">
        <v>6</v>
      </c>
      <c r="U32" s="29">
        <v>44</v>
      </c>
      <c r="V32" s="30">
        <f t="shared" si="7"/>
        <v>4.6759259259259263E-3</v>
      </c>
      <c r="W32" s="29">
        <v>4</v>
      </c>
      <c r="X32" s="29">
        <f t="shared" si="8"/>
        <v>0</v>
      </c>
      <c r="Y32" s="30">
        <f t="shared" si="9"/>
        <v>4.6759259259259263E-3</v>
      </c>
      <c r="Z32" s="29">
        <f t="shared" si="10"/>
        <v>18</v>
      </c>
      <c r="AA32" s="29">
        <f>VLOOKUP(Z32,'Место-баллы'!$A$3:$B$52,2,0)</f>
        <v>51</v>
      </c>
      <c r="AB32" s="9"/>
      <c r="AC32" s="29">
        <v>20</v>
      </c>
      <c r="AD32" s="29">
        <v>5</v>
      </c>
      <c r="AE32" s="30">
        <f t="shared" si="11"/>
        <v>1.3946759259259258E-2</v>
      </c>
      <c r="AF32" s="29">
        <v>11</v>
      </c>
      <c r="AG32" s="29">
        <f t="shared" si="12"/>
        <v>1</v>
      </c>
      <c r="AH32" s="30">
        <f t="shared" si="13"/>
        <v>1.3958333333333331E-2</v>
      </c>
      <c r="AI32" s="29">
        <f t="shared" si="14"/>
        <v>17</v>
      </c>
      <c r="AJ32" s="29">
        <f>VLOOKUP(AI32,'Место-баллы'!$A$3:$B$52,2,0)</f>
        <v>53</v>
      </c>
      <c r="AK32" s="11"/>
      <c r="AL32" s="17"/>
      <c r="AM32" s="17" t="e">
        <f t="shared" si="15"/>
        <v>#N/A</v>
      </c>
      <c r="AN32" s="17" t="e">
        <f>VLOOKUP(AM32,'Место-баллы'!$A$3:$B$52,2,0)</f>
        <v>#N/A</v>
      </c>
      <c r="AO32" s="11"/>
      <c r="AP32" s="17"/>
      <c r="AQ32" s="17" t="e">
        <f t="shared" si="16"/>
        <v>#N/A</v>
      </c>
      <c r="AR32" s="17" t="e">
        <f>VLOOKUP(AQ32,'Место-баллы'!$A$3:$B$52,2,0)</f>
        <v>#N/A</v>
      </c>
      <c r="AS32" s="9"/>
      <c r="AT32" s="29"/>
      <c r="AU32" s="29"/>
      <c r="AV32" s="30">
        <f t="shared" si="17"/>
        <v>0</v>
      </c>
      <c r="AW32" s="29"/>
      <c r="AX32" s="29">
        <f t="shared" si="18"/>
        <v>36</v>
      </c>
      <c r="AY32" s="30">
        <f t="shared" si="19"/>
        <v>4.1666666666666669E-4</v>
      </c>
      <c r="AZ32" s="29">
        <f t="shared" si="20"/>
        <v>1</v>
      </c>
      <c r="BA32" s="29">
        <f>VLOOKUP(AZ32,'Место-баллы'!$A$3:$B$52,2,0)</f>
        <v>100</v>
      </c>
    </row>
    <row r="33" spans="1:53" ht="14.4" x14ac:dyDescent="0.3">
      <c r="A33" s="8"/>
      <c r="B33" s="17">
        <f t="shared" si="0"/>
        <v>25</v>
      </c>
      <c r="C33" s="17">
        <f t="shared" si="1"/>
        <v>192</v>
      </c>
      <c r="D33" s="11"/>
      <c r="E33" s="34" t="s">
        <v>94</v>
      </c>
      <c r="F33" s="11"/>
      <c r="G33" s="17">
        <v>75</v>
      </c>
      <c r="H33" s="17">
        <f t="shared" si="2"/>
        <v>20</v>
      </c>
      <c r="I33" s="17">
        <f>VLOOKUP(H33,'Место-баллы'!$A$3:$B$52,2,0)</f>
        <v>47</v>
      </c>
      <c r="J33" s="9"/>
      <c r="K33" s="29">
        <v>3</v>
      </c>
      <c r="L33" s="29">
        <v>5</v>
      </c>
      <c r="M33" s="30">
        <f t="shared" si="3"/>
        <v>2.1412037037037038E-3</v>
      </c>
      <c r="N33" s="29">
        <v>30</v>
      </c>
      <c r="O33" s="29">
        <f t="shared" si="4"/>
        <v>5</v>
      </c>
      <c r="P33" s="30">
        <f t="shared" si="5"/>
        <v>2.1990740740740742E-3</v>
      </c>
      <c r="Q33" s="29">
        <f t="shared" si="6"/>
        <v>10</v>
      </c>
      <c r="R33" s="29">
        <f>VLOOKUP(Q33,'Место-баллы'!$A$3:$B$52,2,0)</f>
        <v>67</v>
      </c>
      <c r="S33" s="9"/>
      <c r="T33" s="29">
        <v>7</v>
      </c>
      <c r="U33" s="29">
        <v>20</v>
      </c>
      <c r="V33" s="30">
        <f t="shared" si="7"/>
        <v>5.0925925925925921E-3</v>
      </c>
      <c r="W33" s="29">
        <v>4</v>
      </c>
      <c r="X33" s="29">
        <f t="shared" si="8"/>
        <v>0</v>
      </c>
      <c r="Y33" s="30">
        <f t="shared" si="9"/>
        <v>5.0925925925925921E-3</v>
      </c>
      <c r="Z33" s="29">
        <f t="shared" si="10"/>
        <v>25</v>
      </c>
      <c r="AA33" s="29">
        <f>VLOOKUP(Z33,'Место-баллы'!$A$3:$B$52,2,0)</f>
        <v>37</v>
      </c>
      <c r="AB33" s="9"/>
      <c r="AC33" s="29">
        <v>20</v>
      </c>
      <c r="AD33" s="29">
        <v>5</v>
      </c>
      <c r="AE33" s="30">
        <f t="shared" si="11"/>
        <v>1.3946759259259258E-2</v>
      </c>
      <c r="AF33" s="29">
        <v>10</v>
      </c>
      <c r="AG33" s="29">
        <f t="shared" si="12"/>
        <v>2</v>
      </c>
      <c r="AH33" s="30">
        <f t="shared" si="13"/>
        <v>1.3969907407407407E-2</v>
      </c>
      <c r="AI33" s="29">
        <f t="shared" si="14"/>
        <v>23</v>
      </c>
      <c r="AJ33" s="29">
        <f>VLOOKUP(AI33,'Место-баллы'!$A$3:$B$52,2,0)</f>
        <v>41</v>
      </c>
      <c r="AK33" s="11"/>
      <c r="AL33" s="17"/>
      <c r="AM33" s="17" t="e">
        <f t="shared" si="15"/>
        <v>#N/A</v>
      </c>
      <c r="AN33" s="17" t="e">
        <f>VLOOKUP(AM33,'Место-баллы'!$A$3:$B$52,2,0)</f>
        <v>#N/A</v>
      </c>
      <c r="AO33" s="11"/>
      <c r="AP33" s="17"/>
      <c r="AQ33" s="17" t="e">
        <f t="shared" si="16"/>
        <v>#N/A</v>
      </c>
      <c r="AR33" s="17" t="e">
        <f>VLOOKUP(AQ33,'Место-баллы'!$A$3:$B$52,2,0)</f>
        <v>#N/A</v>
      </c>
      <c r="AS33" s="9"/>
      <c r="AT33" s="29"/>
      <c r="AU33" s="29"/>
      <c r="AV33" s="30">
        <f t="shared" si="17"/>
        <v>0</v>
      </c>
      <c r="AW33" s="29"/>
      <c r="AX33" s="29">
        <f t="shared" si="18"/>
        <v>36</v>
      </c>
      <c r="AY33" s="30">
        <f t="shared" si="19"/>
        <v>4.1666666666666669E-4</v>
      </c>
      <c r="AZ33" s="29">
        <f t="shared" si="20"/>
        <v>1</v>
      </c>
      <c r="BA33" s="29">
        <f>VLOOKUP(AZ33,'Место-баллы'!$A$3:$B$52,2,0)</f>
        <v>100</v>
      </c>
    </row>
    <row r="34" spans="1:53" ht="14.4" x14ac:dyDescent="0.3">
      <c r="A34" s="8"/>
      <c r="B34" s="17">
        <f t="shared" si="0"/>
        <v>17</v>
      </c>
      <c r="C34" s="17">
        <f t="shared" si="1"/>
        <v>228</v>
      </c>
      <c r="D34" s="11"/>
      <c r="E34" s="34" t="s">
        <v>95</v>
      </c>
      <c r="F34" s="11"/>
      <c r="G34" s="17">
        <v>81</v>
      </c>
      <c r="H34" s="17">
        <f t="shared" si="2"/>
        <v>11</v>
      </c>
      <c r="I34" s="17">
        <f>VLOOKUP(H34,'Место-баллы'!$A$3:$B$52,2,0)</f>
        <v>65</v>
      </c>
      <c r="J34" s="9"/>
      <c r="K34" s="29">
        <v>3</v>
      </c>
      <c r="L34" s="29">
        <v>5</v>
      </c>
      <c r="M34" s="30">
        <f t="shared" si="3"/>
        <v>2.1412037037037038E-3</v>
      </c>
      <c r="N34" s="29">
        <v>24</v>
      </c>
      <c r="O34" s="29">
        <f t="shared" si="4"/>
        <v>11</v>
      </c>
      <c r="P34" s="30">
        <f t="shared" si="5"/>
        <v>2.2685185185185187E-3</v>
      </c>
      <c r="Q34" s="29">
        <f t="shared" si="6"/>
        <v>18</v>
      </c>
      <c r="R34" s="29">
        <f>VLOOKUP(Q34,'Место-баллы'!$A$3:$B$52,2,0)</f>
        <v>51</v>
      </c>
      <c r="S34" s="9"/>
      <c r="T34" s="29">
        <v>6</v>
      </c>
      <c r="U34" s="29">
        <v>19</v>
      </c>
      <c r="V34" s="30">
        <f t="shared" si="7"/>
        <v>4.386574074074074E-3</v>
      </c>
      <c r="W34" s="29">
        <v>4</v>
      </c>
      <c r="X34" s="29">
        <f t="shared" si="8"/>
        <v>0</v>
      </c>
      <c r="Y34" s="30">
        <f t="shared" si="9"/>
        <v>4.386574074074074E-3</v>
      </c>
      <c r="Z34" s="29">
        <f t="shared" si="10"/>
        <v>14</v>
      </c>
      <c r="AA34" s="29">
        <f>VLOOKUP(Z34,'Место-баллы'!$A$3:$B$52,2,0)</f>
        <v>59</v>
      </c>
      <c r="AB34" s="9"/>
      <c r="AC34" s="29">
        <v>20</v>
      </c>
      <c r="AD34" s="29">
        <v>5</v>
      </c>
      <c r="AE34" s="30">
        <f t="shared" si="11"/>
        <v>1.3946759259259258E-2</v>
      </c>
      <c r="AF34" s="29">
        <v>11</v>
      </c>
      <c r="AG34" s="29">
        <f t="shared" si="12"/>
        <v>1</v>
      </c>
      <c r="AH34" s="30">
        <f t="shared" si="13"/>
        <v>1.3958333333333331E-2</v>
      </c>
      <c r="AI34" s="29">
        <f t="shared" si="14"/>
        <v>17</v>
      </c>
      <c r="AJ34" s="29">
        <f>VLOOKUP(AI34,'Место-баллы'!$A$3:$B$52,2,0)</f>
        <v>53</v>
      </c>
      <c r="AK34" s="11"/>
      <c r="AL34" s="17"/>
      <c r="AM34" s="17" t="e">
        <f t="shared" si="15"/>
        <v>#N/A</v>
      </c>
      <c r="AN34" s="17" t="e">
        <f>VLOOKUP(AM34,'Место-баллы'!$A$3:$B$52,2,0)</f>
        <v>#N/A</v>
      </c>
      <c r="AO34" s="11"/>
      <c r="AP34" s="17"/>
      <c r="AQ34" s="17" t="e">
        <f t="shared" si="16"/>
        <v>#N/A</v>
      </c>
      <c r="AR34" s="17" t="e">
        <f>VLOOKUP(AQ34,'Место-баллы'!$A$3:$B$52,2,0)</f>
        <v>#N/A</v>
      </c>
      <c r="AS34" s="9"/>
      <c r="AT34" s="29"/>
      <c r="AU34" s="29"/>
      <c r="AV34" s="30">
        <f t="shared" si="17"/>
        <v>0</v>
      </c>
      <c r="AW34" s="29"/>
      <c r="AX34" s="29">
        <f t="shared" si="18"/>
        <v>36</v>
      </c>
      <c r="AY34" s="30">
        <f t="shared" si="19"/>
        <v>4.1666666666666669E-4</v>
      </c>
      <c r="AZ34" s="29">
        <f t="shared" si="20"/>
        <v>1</v>
      </c>
      <c r="BA34" s="29">
        <f>VLOOKUP(AZ34,'Место-баллы'!$A$3:$B$52,2,0)</f>
        <v>100</v>
      </c>
    </row>
    <row r="35" spans="1:53" ht="14.4" x14ac:dyDescent="0.3">
      <c r="A35" s="8"/>
      <c r="B35" s="17">
        <f t="shared" si="0"/>
        <v>3</v>
      </c>
      <c r="C35" s="17">
        <f t="shared" si="1"/>
        <v>312</v>
      </c>
      <c r="D35" s="11"/>
      <c r="E35" s="11" t="s">
        <v>96</v>
      </c>
      <c r="F35" s="11"/>
      <c r="G35" s="17">
        <v>100</v>
      </c>
      <c r="H35" s="17">
        <f t="shared" si="2"/>
        <v>2</v>
      </c>
      <c r="I35" s="17">
        <f>VLOOKUP(H35,'Место-баллы'!$A$3:$B$52,2,0)</f>
        <v>95</v>
      </c>
      <c r="J35" s="9"/>
      <c r="K35" s="29">
        <v>2</v>
      </c>
      <c r="L35" s="29">
        <v>41</v>
      </c>
      <c r="M35" s="30">
        <f t="shared" si="3"/>
        <v>1.8634259259259261E-3</v>
      </c>
      <c r="N35" s="29">
        <v>35</v>
      </c>
      <c r="O35" s="29">
        <f t="shared" si="4"/>
        <v>0</v>
      </c>
      <c r="P35" s="30">
        <f t="shared" si="5"/>
        <v>1.8634259259259261E-3</v>
      </c>
      <c r="Q35" s="29">
        <f t="shared" si="6"/>
        <v>2</v>
      </c>
      <c r="R35" s="29">
        <f>VLOOKUP(Q35,'Место-баллы'!$A$3:$B$52,2,0)</f>
        <v>95</v>
      </c>
      <c r="S35" s="9"/>
      <c r="T35" s="29">
        <v>6</v>
      </c>
      <c r="U35" s="29">
        <v>16</v>
      </c>
      <c r="V35" s="30">
        <f t="shared" si="7"/>
        <v>4.3518518518518515E-3</v>
      </c>
      <c r="W35" s="29">
        <v>4</v>
      </c>
      <c r="X35" s="29">
        <f t="shared" si="8"/>
        <v>0</v>
      </c>
      <c r="Y35" s="30">
        <f t="shared" si="9"/>
        <v>4.3518518518518515E-3</v>
      </c>
      <c r="Z35" s="29">
        <f t="shared" si="10"/>
        <v>13</v>
      </c>
      <c r="AA35" s="29">
        <f>VLOOKUP(Z35,'Место-баллы'!$A$3:$B$52,2,0)</f>
        <v>61</v>
      </c>
      <c r="AB35" s="9"/>
      <c r="AC35" s="29">
        <v>13</v>
      </c>
      <c r="AD35" s="29">
        <v>35</v>
      </c>
      <c r="AE35" s="30">
        <f t="shared" si="11"/>
        <v>9.432870370370371E-3</v>
      </c>
      <c r="AF35" s="29">
        <v>12</v>
      </c>
      <c r="AG35" s="29">
        <f t="shared" si="12"/>
        <v>0</v>
      </c>
      <c r="AH35" s="30">
        <f t="shared" si="13"/>
        <v>9.432870370370371E-3</v>
      </c>
      <c r="AI35" s="29">
        <f t="shared" si="14"/>
        <v>13</v>
      </c>
      <c r="AJ35" s="29">
        <f>VLOOKUP(AI35,'Место-баллы'!$A$3:$B$52,2,0)</f>
        <v>61</v>
      </c>
      <c r="AK35" s="11"/>
      <c r="AL35" s="17"/>
      <c r="AM35" s="17" t="e">
        <f t="shared" si="15"/>
        <v>#N/A</v>
      </c>
      <c r="AN35" s="17" t="e">
        <f>VLOOKUP(AM35,'Место-баллы'!$A$3:$B$52,2,0)</f>
        <v>#N/A</v>
      </c>
      <c r="AO35" s="11"/>
      <c r="AP35" s="17"/>
      <c r="AQ35" s="17" t="e">
        <f t="shared" si="16"/>
        <v>#N/A</v>
      </c>
      <c r="AR35" s="17" t="e">
        <f>VLOOKUP(AQ35,'Место-баллы'!$A$3:$B$52,2,0)</f>
        <v>#N/A</v>
      </c>
      <c r="AS35" s="9"/>
      <c r="AT35" s="29"/>
      <c r="AU35" s="29"/>
      <c r="AV35" s="30">
        <f t="shared" si="17"/>
        <v>0</v>
      </c>
      <c r="AW35" s="29"/>
      <c r="AX35" s="29">
        <f t="shared" si="18"/>
        <v>36</v>
      </c>
      <c r="AY35" s="30">
        <f t="shared" si="19"/>
        <v>4.1666666666666669E-4</v>
      </c>
      <c r="AZ35" s="29">
        <f t="shared" si="20"/>
        <v>1</v>
      </c>
      <c r="BA35" s="29">
        <f>VLOOKUP(AZ35,'Место-баллы'!$A$3:$B$52,2,0)</f>
        <v>100</v>
      </c>
    </row>
    <row r="36" spans="1:53" ht="14.4" x14ac:dyDescent="0.3">
      <c r="A36" s="8"/>
      <c r="B36" s="17">
        <f t="shared" si="0"/>
        <v>7</v>
      </c>
      <c r="C36" s="17">
        <f t="shared" si="1"/>
        <v>292</v>
      </c>
      <c r="D36" s="11"/>
      <c r="E36" s="11" t="s">
        <v>97</v>
      </c>
      <c r="F36" s="11"/>
      <c r="G36" s="17">
        <v>80</v>
      </c>
      <c r="H36" s="17">
        <f t="shared" si="2"/>
        <v>15</v>
      </c>
      <c r="I36" s="17">
        <f>VLOOKUP(H36,'Место-баллы'!$A$3:$B$52,2,0)</f>
        <v>57</v>
      </c>
      <c r="J36" s="9"/>
      <c r="K36" s="29">
        <v>2</v>
      </c>
      <c r="L36" s="29">
        <v>48</v>
      </c>
      <c r="M36" s="30">
        <f t="shared" si="3"/>
        <v>1.9444444444444442E-3</v>
      </c>
      <c r="N36" s="29">
        <v>35</v>
      </c>
      <c r="O36" s="29">
        <f t="shared" si="4"/>
        <v>0</v>
      </c>
      <c r="P36" s="30">
        <f t="shared" si="5"/>
        <v>1.9444444444444442E-3</v>
      </c>
      <c r="Q36" s="29">
        <f t="shared" si="6"/>
        <v>5</v>
      </c>
      <c r="R36" s="29">
        <f>VLOOKUP(Q36,'Место-баллы'!$A$3:$B$52,2,0)</f>
        <v>80</v>
      </c>
      <c r="S36" s="9"/>
      <c r="T36" s="29">
        <v>6</v>
      </c>
      <c r="U36" s="29">
        <v>26</v>
      </c>
      <c r="V36" s="30">
        <f t="shared" si="7"/>
        <v>4.4675925925925933E-3</v>
      </c>
      <c r="W36" s="29">
        <v>4</v>
      </c>
      <c r="X36" s="29">
        <f t="shared" si="8"/>
        <v>0</v>
      </c>
      <c r="Y36" s="30">
        <f t="shared" si="9"/>
        <v>4.4675925925925933E-3</v>
      </c>
      <c r="Z36" s="29">
        <f t="shared" si="10"/>
        <v>16</v>
      </c>
      <c r="AA36" s="29">
        <f>VLOOKUP(Z36,'Место-баллы'!$A$3:$B$52,2,0)</f>
        <v>55</v>
      </c>
      <c r="AB36" s="9"/>
      <c r="AC36" s="29">
        <v>10</v>
      </c>
      <c r="AD36" s="29">
        <v>11</v>
      </c>
      <c r="AE36" s="30">
        <f t="shared" si="11"/>
        <v>7.0717592592592594E-3</v>
      </c>
      <c r="AF36" s="29">
        <v>12</v>
      </c>
      <c r="AG36" s="29">
        <f t="shared" si="12"/>
        <v>0</v>
      </c>
      <c r="AH36" s="30">
        <f t="shared" si="13"/>
        <v>7.0717592592592594E-3</v>
      </c>
      <c r="AI36" s="29">
        <f t="shared" si="14"/>
        <v>1</v>
      </c>
      <c r="AJ36" s="29">
        <f>VLOOKUP(AI36,'Место-баллы'!$A$3:$B$52,2,0)</f>
        <v>100</v>
      </c>
      <c r="AK36" s="11"/>
      <c r="AL36" s="17"/>
      <c r="AM36" s="17" t="e">
        <f t="shared" si="15"/>
        <v>#N/A</v>
      </c>
      <c r="AN36" s="17" t="e">
        <f>VLOOKUP(AM36,'Место-баллы'!$A$3:$B$52,2,0)</f>
        <v>#N/A</v>
      </c>
      <c r="AO36" s="11"/>
      <c r="AP36" s="17"/>
      <c r="AQ36" s="17" t="e">
        <f t="shared" si="16"/>
        <v>#N/A</v>
      </c>
      <c r="AR36" s="17" t="e">
        <f>VLOOKUP(AQ36,'Место-баллы'!$A$3:$B$52,2,0)</f>
        <v>#N/A</v>
      </c>
      <c r="AS36" s="9"/>
      <c r="AT36" s="29"/>
      <c r="AU36" s="29"/>
      <c r="AV36" s="30">
        <f t="shared" si="17"/>
        <v>0</v>
      </c>
      <c r="AW36" s="29"/>
      <c r="AX36" s="29">
        <f t="shared" si="18"/>
        <v>36</v>
      </c>
      <c r="AY36" s="30">
        <f t="shared" si="19"/>
        <v>4.1666666666666669E-4</v>
      </c>
      <c r="AZ36" s="29">
        <f t="shared" si="20"/>
        <v>1</v>
      </c>
      <c r="BA36" s="29">
        <f>VLOOKUP(AZ36,'Место-баллы'!$A$3:$B$52,2,0)</f>
        <v>100</v>
      </c>
    </row>
    <row r="37" spans="1:53" ht="14.4" x14ac:dyDescent="0.3">
      <c r="A37" s="8"/>
      <c r="B37" s="17">
        <f t="shared" si="0"/>
        <v>22</v>
      </c>
      <c r="C37" s="17">
        <f t="shared" si="1"/>
        <v>212</v>
      </c>
      <c r="D37" s="11"/>
      <c r="E37" s="34" t="s">
        <v>98</v>
      </c>
      <c r="F37" s="11"/>
      <c r="G37" s="17">
        <v>81</v>
      </c>
      <c r="H37" s="17">
        <f t="shared" si="2"/>
        <v>11</v>
      </c>
      <c r="I37" s="17">
        <f>VLOOKUP(H37,'Место-баллы'!$A$3:$B$52,2,0)</f>
        <v>65</v>
      </c>
      <c r="J37" s="9"/>
      <c r="K37" s="29">
        <v>3</v>
      </c>
      <c r="L37" s="29">
        <v>5</v>
      </c>
      <c r="M37" s="30">
        <f t="shared" si="3"/>
        <v>2.1412037037037038E-3</v>
      </c>
      <c r="N37" s="29">
        <v>30</v>
      </c>
      <c r="O37" s="29">
        <f t="shared" si="4"/>
        <v>5</v>
      </c>
      <c r="P37" s="30">
        <f t="shared" si="5"/>
        <v>2.1990740740740742E-3</v>
      </c>
      <c r="Q37" s="29">
        <f t="shared" si="6"/>
        <v>10</v>
      </c>
      <c r="R37" s="29">
        <f>VLOOKUP(Q37,'Место-баллы'!$A$3:$B$52,2,0)</f>
        <v>67</v>
      </c>
      <c r="S37" s="9"/>
      <c r="T37" s="29">
        <v>7</v>
      </c>
      <c r="U37" s="29">
        <v>4</v>
      </c>
      <c r="V37" s="30">
        <f t="shared" si="7"/>
        <v>4.9074074074074072E-3</v>
      </c>
      <c r="W37" s="29">
        <v>4</v>
      </c>
      <c r="X37" s="29">
        <f t="shared" si="8"/>
        <v>0</v>
      </c>
      <c r="Y37" s="30">
        <f t="shared" si="9"/>
        <v>4.9074074074074072E-3</v>
      </c>
      <c r="Z37" s="29">
        <f t="shared" si="10"/>
        <v>23</v>
      </c>
      <c r="AA37" s="29">
        <f>VLOOKUP(Z37,'Место-баллы'!$A$3:$B$52,2,0)</f>
        <v>41</v>
      </c>
      <c r="AB37" s="9"/>
      <c r="AC37" s="29">
        <v>20</v>
      </c>
      <c r="AD37" s="29">
        <v>5</v>
      </c>
      <c r="AE37" s="30">
        <f t="shared" si="11"/>
        <v>1.3946759259259258E-2</v>
      </c>
      <c r="AF37" s="29">
        <v>9</v>
      </c>
      <c r="AG37" s="29">
        <f t="shared" si="12"/>
        <v>3</v>
      </c>
      <c r="AH37" s="30">
        <f t="shared" si="13"/>
        <v>1.398148148148148E-2</v>
      </c>
      <c r="AI37" s="29">
        <f t="shared" si="14"/>
        <v>24</v>
      </c>
      <c r="AJ37" s="29">
        <f>VLOOKUP(AI37,'Место-баллы'!$A$3:$B$52,2,0)</f>
        <v>39</v>
      </c>
      <c r="AK37" s="11"/>
      <c r="AL37" s="17"/>
      <c r="AM37" s="17" t="e">
        <f t="shared" si="15"/>
        <v>#N/A</v>
      </c>
      <c r="AN37" s="17" t="e">
        <f>VLOOKUP(AM37,'Место-баллы'!$A$3:$B$52,2,0)</f>
        <v>#N/A</v>
      </c>
      <c r="AO37" s="11"/>
      <c r="AP37" s="17"/>
      <c r="AQ37" s="17" t="e">
        <f t="shared" si="16"/>
        <v>#N/A</v>
      </c>
      <c r="AR37" s="17" t="e">
        <f>VLOOKUP(AQ37,'Место-баллы'!$A$3:$B$52,2,0)</f>
        <v>#N/A</v>
      </c>
      <c r="AS37" s="9"/>
      <c r="AT37" s="29"/>
      <c r="AU37" s="29"/>
      <c r="AV37" s="30">
        <f t="shared" si="17"/>
        <v>0</v>
      </c>
      <c r="AW37" s="29"/>
      <c r="AX37" s="29">
        <f t="shared" si="18"/>
        <v>36</v>
      </c>
      <c r="AY37" s="30">
        <f t="shared" si="19"/>
        <v>4.1666666666666669E-4</v>
      </c>
      <c r="AZ37" s="29">
        <f t="shared" si="20"/>
        <v>1</v>
      </c>
      <c r="BA37" s="29">
        <f>VLOOKUP(AZ37,'Место-баллы'!$A$3:$B$52,2,0)</f>
        <v>100</v>
      </c>
    </row>
    <row r="38" spans="1:53" ht="14.4" x14ac:dyDescent="0.3">
      <c r="A38" s="8"/>
      <c r="B38" s="17">
        <f t="shared" si="0"/>
        <v>5</v>
      </c>
      <c r="C38" s="17">
        <f t="shared" si="1"/>
        <v>300</v>
      </c>
      <c r="D38" s="11"/>
      <c r="E38" s="11" t="s">
        <v>99</v>
      </c>
      <c r="F38" s="11"/>
      <c r="G38" s="17">
        <v>81</v>
      </c>
      <c r="H38" s="17">
        <f t="shared" si="2"/>
        <v>11</v>
      </c>
      <c r="I38" s="17">
        <f>VLOOKUP(H38,'Место-баллы'!$A$3:$B$52,2,0)</f>
        <v>65</v>
      </c>
      <c r="J38" s="9"/>
      <c r="K38" s="29">
        <v>3</v>
      </c>
      <c r="L38" s="29">
        <v>5</v>
      </c>
      <c r="M38" s="30">
        <f t="shared" si="3"/>
        <v>2.1412037037037038E-3</v>
      </c>
      <c r="N38" s="29">
        <v>33</v>
      </c>
      <c r="O38" s="29">
        <f t="shared" si="4"/>
        <v>2</v>
      </c>
      <c r="P38" s="30">
        <f t="shared" si="5"/>
        <v>2.1643518518518518E-3</v>
      </c>
      <c r="Q38" s="29">
        <f t="shared" si="6"/>
        <v>9</v>
      </c>
      <c r="R38" s="29">
        <f>VLOOKUP(Q38,'Место-баллы'!$A$3:$B$52,2,0)</f>
        <v>69</v>
      </c>
      <c r="S38" s="9"/>
      <c r="T38" s="29">
        <v>5</v>
      </c>
      <c r="U38" s="29">
        <v>48</v>
      </c>
      <c r="V38" s="30">
        <f t="shared" si="7"/>
        <v>4.0277777777777777E-3</v>
      </c>
      <c r="W38" s="29">
        <v>4</v>
      </c>
      <c r="X38" s="29">
        <f t="shared" si="8"/>
        <v>0</v>
      </c>
      <c r="Y38" s="30">
        <f t="shared" si="9"/>
        <v>4.0277777777777777E-3</v>
      </c>
      <c r="Z38" s="29">
        <f t="shared" si="10"/>
        <v>8</v>
      </c>
      <c r="AA38" s="29">
        <f>VLOOKUP(Z38,'Место-баллы'!$A$3:$B$52,2,0)</f>
        <v>71</v>
      </c>
      <c r="AB38" s="9"/>
      <c r="AC38" s="29">
        <v>10</v>
      </c>
      <c r="AD38" s="29">
        <v>21</v>
      </c>
      <c r="AE38" s="30">
        <f t="shared" si="11"/>
        <v>7.1874999999999994E-3</v>
      </c>
      <c r="AF38" s="29">
        <v>12</v>
      </c>
      <c r="AG38" s="29">
        <f t="shared" si="12"/>
        <v>0</v>
      </c>
      <c r="AH38" s="30">
        <f t="shared" si="13"/>
        <v>7.1874999999999994E-3</v>
      </c>
      <c r="AI38" s="29">
        <f t="shared" si="14"/>
        <v>2</v>
      </c>
      <c r="AJ38" s="29">
        <f>VLOOKUP(AI38,'Место-баллы'!$A$3:$B$52,2,0)</f>
        <v>95</v>
      </c>
      <c r="AK38" s="11"/>
      <c r="AL38" s="17"/>
      <c r="AM38" s="17" t="e">
        <f t="shared" si="15"/>
        <v>#N/A</v>
      </c>
      <c r="AN38" s="17" t="e">
        <f>VLOOKUP(AM38,'Место-баллы'!$A$3:$B$52,2,0)</f>
        <v>#N/A</v>
      </c>
      <c r="AO38" s="11"/>
      <c r="AP38" s="17"/>
      <c r="AQ38" s="17" t="e">
        <f t="shared" si="16"/>
        <v>#N/A</v>
      </c>
      <c r="AR38" s="17" t="e">
        <f>VLOOKUP(AQ38,'Место-баллы'!$A$3:$B$52,2,0)</f>
        <v>#N/A</v>
      </c>
      <c r="AS38" s="9"/>
      <c r="AT38" s="29"/>
      <c r="AU38" s="29"/>
      <c r="AV38" s="30">
        <f t="shared" si="17"/>
        <v>0</v>
      </c>
      <c r="AW38" s="29"/>
      <c r="AX38" s="29">
        <f t="shared" si="18"/>
        <v>36</v>
      </c>
      <c r="AY38" s="30">
        <f t="shared" si="19"/>
        <v>4.1666666666666669E-4</v>
      </c>
      <c r="AZ38" s="29">
        <f t="shared" si="20"/>
        <v>1</v>
      </c>
      <c r="BA38" s="29">
        <f>VLOOKUP(AZ38,'Место-баллы'!$A$3:$B$52,2,0)</f>
        <v>100</v>
      </c>
    </row>
    <row r="39" spans="1:53" ht="14.4" x14ac:dyDescent="0.3">
      <c r="A39" s="8"/>
      <c r="B39" s="17">
        <f t="shared" si="0"/>
        <v>12</v>
      </c>
      <c r="C39" s="17">
        <f t="shared" si="1"/>
        <v>250</v>
      </c>
      <c r="D39" s="11"/>
      <c r="E39" s="34" t="s">
        <v>100</v>
      </c>
      <c r="F39" s="11"/>
      <c r="G39" s="17">
        <v>85</v>
      </c>
      <c r="H39" s="17">
        <f t="shared" si="2"/>
        <v>9</v>
      </c>
      <c r="I39" s="17">
        <f>VLOOKUP(H39,'Место-баллы'!$A$3:$B$52,2,0)</f>
        <v>69</v>
      </c>
      <c r="J39" s="9"/>
      <c r="K39" s="29">
        <v>3</v>
      </c>
      <c r="L39" s="29">
        <v>5</v>
      </c>
      <c r="M39" s="30">
        <f t="shared" si="3"/>
        <v>2.1412037037037038E-3</v>
      </c>
      <c r="N39" s="29">
        <v>21</v>
      </c>
      <c r="O39" s="29">
        <f t="shared" si="4"/>
        <v>14</v>
      </c>
      <c r="P39" s="30">
        <f t="shared" si="5"/>
        <v>2.3032407407407407E-3</v>
      </c>
      <c r="Q39" s="29">
        <f t="shared" si="6"/>
        <v>22</v>
      </c>
      <c r="R39" s="29">
        <f>VLOOKUP(Q39,'Место-баллы'!$A$3:$B$52,2,0)</f>
        <v>43</v>
      </c>
      <c r="S39" s="9"/>
      <c r="T39" s="29">
        <v>5</v>
      </c>
      <c r="U39" s="29">
        <v>52</v>
      </c>
      <c r="V39" s="30">
        <f t="shared" si="7"/>
        <v>4.0740740740740746E-3</v>
      </c>
      <c r="W39" s="29">
        <v>4</v>
      </c>
      <c r="X39" s="29">
        <f t="shared" si="8"/>
        <v>0</v>
      </c>
      <c r="Y39" s="30">
        <f t="shared" si="9"/>
        <v>4.0740740740740746E-3</v>
      </c>
      <c r="Z39" s="29">
        <f t="shared" si="10"/>
        <v>10</v>
      </c>
      <c r="AA39" s="29">
        <f>VLOOKUP(Z39,'Место-баллы'!$A$3:$B$52,2,0)</f>
        <v>67</v>
      </c>
      <c r="AB39" s="9"/>
      <c r="AC39" s="29">
        <v>12</v>
      </c>
      <c r="AD39" s="29">
        <v>10</v>
      </c>
      <c r="AE39" s="30">
        <f t="shared" si="11"/>
        <v>8.4490740740740741E-3</v>
      </c>
      <c r="AF39" s="29">
        <v>12</v>
      </c>
      <c r="AG39" s="29">
        <f t="shared" si="12"/>
        <v>0</v>
      </c>
      <c r="AH39" s="30">
        <f t="shared" si="13"/>
        <v>8.4490740740740741E-3</v>
      </c>
      <c r="AI39" s="29">
        <f t="shared" si="14"/>
        <v>8</v>
      </c>
      <c r="AJ39" s="29">
        <f>VLOOKUP(AI39,'Место-баллы'!$A$3:$B$52,2,0)</f>
        <v>71</v>
      </c>
      <c r="AK39" s="11"/>
      <c r="AL39" s="17"/>
      <c r="AM39" s="17" t="e">
        <f t="shared" si="15"/>
        <v>#N/A</v>
      </c>
      <c r="AN39" s="17" t="e">
        <f>VLOOKUP(AM39,'Место-баллы'!$A$3:$B$52,2,0)</f>
        <v>#N/A</v>
      </c>
      <c r="AO39" s="11"/>
      <c r="AP39" s="17"/>
      <c r="AQ39" s="17" t="e">
        <f t="shared" si="16"/>
        <v>#N/A</v>
      </c>
      <c r="AR39" s="17" t="e">
        <f>VLOOKUP(AQ39,'Место-баллы'!$A$3:$B$52,2,0)</f>
        <v>#N/A</v>
      </c>
      <c r="AS39" s="9"/>
      <c r="AT39" s="29"/>
      <c r="AU39" s="29"/>
      <c r="AV39" s="30">
        <f t="shared" si="17"/>
        <v>0</v>
      </c>
      <c r="AW39" s="29"/>
      <c r="AX39" s="29">
        <f t="shared" si="18"/>
        <v>36</v>
      </c>
      <c r="AY39" s="30">
        <f t="shared" si="19"/>
        <v>4.1666666666666669E-4</v>
      </c>
      <c r="AZ39" s="29">
        <f t="shared" si="20"/>
        <v>1</v>
      </c>
      <c r="BA39" s="29">
        <f>VLOOKUP(AZ39,'Место-баллы'!$A$3:$B$52,2,0)</f>
        <v>100</v>
      </c>
    </row>
    <row r="40" spans="1:53" ht="14.4" x14ac:dyDescent="0.3">
      <c r="A40" s="8"/>
      <c r="B40" s="17">
        <f t="shared" si="0"/>
        <v>24</v>
      </c>
      <c r="C40" s="17">
        <f t="shared" si="1"/>
        <v>204</v>
      </c>
      <c r="D40" s="11"/>
      <c r="E40" s="34" t="s">
        <v>101</v>
      </c>
      <c r="F40" s="11"/>
      <c r="G40" s="17">
        <v>70</v>
      </c>
      <c r="H40" s="17">
        <f t="shared" si="2"/>
        <v>24</v>
      </c>
      <c r="I40" s="17">
        <f>VLOOKUP(H40,'Место-баллы'!$A$3:$B$52,2,0)</f>
        <v>39</v>
      </c>
      <c r="J40" s="9"/>
      <c r="K40" s="29">
        <v>3</v>
      </c>
      <c r="L40" s="29">
        <v>5</v>
      </c>
      <c r="M40" s="30">
        <f t="shared" si="3"/>
        <v>2.1412037037037038E-3</v>
      </c>
      <c r="N40" s="29">
        <v>17</v>
      </c>
      <c r="O40" s="29">
        <f t="shared" si="4"/>
        <v>18</v>
      </c>
      <c r="P40" s="30">
        <f t="shared" si="5"/>
        <v>2.3495370370370371E-3</v>
      </c>
      <c r="Q40" s="29">
        <f t="shared" si="6"/>
        <v>24</v>
      </c>
      <c r="R40" s="29">
        <f>VLOOKUP(Q40,'Место-баллы'!$A$3:$B$52,2,0)</f>
        <v>39</v>
      </c>
      <c r="S40" s="9"/>
      <c r="T40" s="29">
        <v>5</v>
      </c>
      <c r="U40" s="29">
        <v>47</v>
      </c>
      <c r="V40" s="30">
        <f t="shared" si="7"/>
        <v>4.0162037037037033E-3</v>
      </c>
      <c r="W40" s="29">
        <v>4</v>
      </c>
      <c r="X40" s="29">
        <f t="shared" si="8"/>
        <v>0</v>
      </c>
      <c r="Y40" s="30">
        <f t="shared" si="9"/>
        <v>4.0162037037037033E-3</v>
      </c>
      <c r="Z40" s="29">
        <f t="shared" si="10"/>
        <v>7</v>
      </c>
      <c r="AA40" s="29">
        <f>VLOOKUP(Z40,'Место-баллы'!$A$3:$B$52,2,0)</f>
        <v>73</v>
      </c>
      <c r="AB40" s="9"/>
      <c r="AC40" s="29">
        <v>20</v>
      </c>
      <c r="AD40" s="29">
        <v>5</v>
      </c>
      <c r="AE40" s="30">
        <f t="shared" si="11"/>
        <v>1.3946759259259258E-2</v>
      </c>
      <c r="AF40" s="29">
        <v>11</v>
      </c>
      <c r="AG40" s="29">
        <f t="shared" si="12"/>
        <v>1</v>
      </c>
      <c r="AH40" s="30">
        <f t="shared" si="13"/>
        <v>1.3958333333333331E-2</v>
      </c>
      <c r="AI40" s="29">
        <f t="shared" si="14"/>
        <v>17</v>
      </c>
      <c r="AJ40" s="29">
        <f>VLOOKUP(AI40,'Место-баллы'!$A$3:$B$52,2,0)</f>
        <v>53</v>
      </c>
      <c r="AK40" s="11"/>
      <c r="AL40" s="17"/>
      <c r="AM40" s="17" t="e">
        <f t="shared" si="15"/>
        <v>#N/A</v>
      </c>
      <c r="AN40" s="17" t="e">
        <f>VLOOKUP(AM40,'Место-баллы'!$A$3:$B$52,2,0)</f>
        <v>#N/A</v>
      </c>
      <c r="AO40" s="11"/>
      <c r="AP40" s="17"/>
      <c r="AQ40" s="17" t="e">
        <f t="shared" si="16"/>
        <v>#N/A</v>
      </c>
      <c r="AR40" s="17" t="e">
        <f>VLOOKUP(AQ40,'Место-баллы'!$A$3:$B$52,2,0)</f>
        <v>#N/A</v>
      </c>
      <c r="AS40" s="9"/>
      <c r="AT40" s="29"/>
      <c r="AU40" s="29"/>
      <c r="AV40" s="30">
        <f t="shared" si="17"/>
        <v>0</v>
      </c>
      <c r="AW40" s="29"/>
      <c r="AX40" s="29">
        <f t="shared" si="18"/>
        <v>36</v>
      </c>
      <c r="AY40" s="30">
        <f t="shared" si="19"/>
        <v>4.1666666666666669E-4</v>
      </c>
      <c r="AZ40" s="29">
        <f t="shared" si="20"/>
        <v>1</v>
      </c>
      <c r="BA40" s="29">
        <f>VLOOKUP(AZ40,'Место-баллы'!$A$3:$B$52,2,0)</f>
        <v>100</v>
      </c>
    </row>
    <row r="41" spans="1:53" ht="14.4" x14ac:dyDescent="0.3">
      <c r="A41" s="8"/>
      <c r="B41" s="17">
        <f t="shared" si="0"/>
        <v>2</v>
      </c>
      <c r="C41" s="17">
        <f t="shared" si="1"/>
        <v>313</v>
      </c>
      <c r="D41" s="11"/>
      <c r="E41" s="11" t="s">
        <v>102</v>
      </c>
      <c r="F41" s="11"/>
      <c r="G41" s="17">
        <v>81</v>
      </c>
      <c r="H41" s="17">
        <f t="shared" si="2"/>
        <v>11</v>
      </c>
      <c r="I41" s="17">
        <f>VLOOKUP(H41,'Место-баллы'!$A$3:$B$52,2,0)</f>
        <v>65</v>
      </c>
      <c r="J41" s="9"/>
      <c r="K41" s="29">
        <v>2</v>
      </c>
      <c r="L41" s="29">
        <v>44</v>
      </c>
      <c r="M41" s="30">
        <f t="shared" si="3"/>
        <v>1.8981481481481482E-3</v>
      </c>
      <c r="N41" s="29">
        <v>35</v>
      </c>
      <c r="O41" s="29">
        <f t="shared" si="4"/>
        <v>0</v>
      </c>
      <c r="P41" s="30">
        <f t="shared" si="5"/>
        <v>1.8981481481481482E-3</v>
      </c>
      <c r="Q41" s="29">
        <f t="shared" si="6"/>
        <v>3</v>
      </c>
      <c r="R41" s="29">
        <f>VLOOKUP(Q41,'Место-баллы'!$A$3:$B$52,2,0)</f>
        <v>90</v>
      </c>
      <c r="S41" s="9"/>
      <c r="T41" s="29">
        <v>5</v>
      </c>
      <c r="U41" s="29">
        <v>40</v>
      </c>
      <c r="V41" s="30">
        <f t="shared" si="7"/>
        <v>3.9351851851851857E-3</v>
      </c>
      <c r="W41" s="29">
        <v>4</v>
      </c>
      <c r="X41" s="29">
        <f t="shared" si="8"/>
        <v>0</v>
      </c>
      <c r="Y41" s="30">
        <f t="shared" si="9"/>
        <v>3.9351851851851857E-3</v>
      </c>
      <c r="Z41" s="29">
        <f t="shared" si="10"/>
        <v>4</v>
      </c>
      <c r="AA41" s="29">
        <f>VLOOKUP(Z41,'Место-баллы'!$A$3:$B$52,2,0)</f>
        <v>85</v>
      </c>
      <c r="AB41" s="9"/>
      <c r="AC41" s="29">
        <v>12</v>
      </c>
      <c r="AD41" s="29">
        <v>7</v>
      </c>
      <c r="AE41" s="30">
        <f t="shared" si="11"/>
        <v>8.4143518518518517E-3</v>
      </c>
      <c r="AF41" s="29">
        <v>12</v>
      </c>
      <c r="AG41" s="29">
        <f t="shared" si="12"/>
        <v>0</v>
      </c>
      <c r="AH41" s="30">
        <f t="shared" si="13"/>
        <v>8.4143518518518517E-3</v>
      </c>
      <c r="AI41" s="29">
        <f t="shared" si="14"/>
        <v>7</v>
      </c>
      <c r="AJ41" s="29">
        <f>VLOOKUP(AI41,'Место-баллы'!$A$3:$B$52,2,0)</f>
        <v>73</v>
      </c>
      <c r="AK41" s="11"/>
      <c r="AL41" s="17"/>
      <c r="AM41" s="17" t="e">
        <f t="shared" si="15"/>
        <v>#N/A</v>
      </c>
      <c r="AN41" s="17" t="e">
        <f>VLOOKUP(AM41,'Место-баллы'!$A$3:$B$52,2,0)</f>
        <v>#N/A</v>
      </c>
      <c r="AO41" s="11"/>
      <c r="AP41" s="17"/>
      <c r="AQ41" s="17" t="e">
        <f t="shared" si="16"/>
        <v>#N/A</v>
      </c>
      <c r="AR41" s="17" t="e">
        <f>VLOOKUP(AQ41,'Место-баллы'!$A$3:$B$52,2,0)</f>
        <v>#N/A</v>
      </c>
      <c r="AS41" s="9"/>
      <c r="AT41" s="29"/>
      <c r="AU41" s="29"/>
      <c r="AV41" s="30">
        <f t="shared" si="17"/>
        <v>0</v>
      </c>
      <c r="AW41" s="29"/>
      <c r="AX41" s="29">
        <f t="shared" si="18"/>
        <v>36</v>
      </c>
      <c r="AY41" s="30">
        <f t="shared" si="19"/>
        <v>4.1666666666666669E-4</v>
      </c>
      <c r="AZ41" s="29">
        <f t="shared" si="20"/>
        <v>1</v>
      </c>
      <c r="BA41" s="29">
        <f>VLOOKUP(AZ41,'Место-баллы'!$A$3:$B$52,2,0)</f>
        <v>100</v>
      </c>
    </row>
    <row r="42" spans="1:53" ht="14.4" x14ac:dyDescent="0.3">
      <c r="A42" s="8"/>
      <c r="B42" s="17">
        <f t="shared" si="0"/>
        <v>6</v>
      </c>
      <c r="C42" s="17">
        <f t="shared" si="1"/>
        <v>297</v>
      </c>
      <c r="D42" s="11"/>
      <c r="E42" s="11" t="s">
        <v>103</v>
      </c>
      <c r="F42" s="11"/>
      <c r="G42" s="17">
        <v>88</v>
      </c>
      <c r="H42" s="17">
        <f t="shared" si="2"/>
        <v>7</v>
      </c>
      <c r="I42" s="17">
        <f>VLOOKUP(H42,'Место-баллы'!$A$3:$B$52,2,0)</f>
        <v>73</v>
      </c>
      <c r="J42" s="9"/>
      <c r="K42" s="29">
        <v>2</v>
      </c>
      <c r="L42" s="29">
        <v>39</v>
      </c>
      <c r="M42" s="30">
        <f t="shared" si="3"/>
        <v>1.8402777777777777E-3</v>
      </c>
      <c r="N42" s="29">
        <v>35</v>
      </c>
      <c r="O42" s="29">
        <f t="shared" si="4"/>
        <v>0</v>
      </c>
      <c r="P42" s="30">
        <f t="shared" si="5"/>
        <v>1.8402777777777777E-3</v>
      </c>
      <c r="Q42" s="29">
        <f t="shared" si="6"/>
        <v>1</v>
      </c>
      <c r="R42" s="29">
        <f>VLOOKUP(Q42,'Место-баллы'!$A$3:$B$52,2,0)</f>
        <v>100</v>
      </c>
      <c r="S42" s="9"/>
      <c r="T42" s="29">
        <v>6</v>
      </c>
      <c r="U42" s="29">
        <v>11</v>
      </c>
      <c r="V42" s="30">
        <f t="shared" si="7"/>
        <v>4.2939814814814811E-3</v>
      </c>
      <c r="W42" s="29">
        <v>4</v>
      </c>
      <c r="X42" s="29">
        <f t="shared" si="8"/>
        <v>0</v>
      </c>
      <c r="Y42" s="30">
        <f t="shared" si="9"/>
        <v>4.2939814814814811E-3</v>
      </c>
      <c r="Z42" s="29">
        <f t="shared" si="10"/>
        <v>11</v>
      </c>
      <c r="AA42" s="29">
        <f>VLOOKUP(Z42,'Место-баллы'!$A$3:$B$52,2,0)</f>
        <v>65</v>
      </c>
      <c r="AB42" s="9"/>
      <c r="AC42" s="29">
        <v>13</v>
      </c>
      <c r="AD42" s="29">
        <v>49</v>
      </c>
      <c r="AE42" s="30">
        <f t="shared" si="11"/>
        <v>9.5949074074074079E-3</v>
      </c>
      <c r="AF42" s="29">
        <v>12</v>
      </c>
      <c r="AG42" s="29">
        <f t="shared" si="12"/>
        <v>0</v>
      </c>
      <c r="AH42" s="30">
        <f t="shared" si="13"/>
        <v>9.5949074074074079E-3</v>
      </c>
      <c r="AI42" s="29">
        <f t="shared" si="14"/>
        <v>14</v>
      </c>
      <c r="AJ42" s="29">
        <f>VLOOKUP(AI42,'Место-баллы'!$A$3:$B$52,2,0)</f>
        <v>59</v>
      </c>
      <c r="AK42" s="11"/>
      <c r="AL42" s="17"/>
      <c r="AM42" s="17" t="e">
        <f t="shared" si="15"/>
        <v>#N/A</v>
      </c>
      <c r="AN42" s="17" t="e">
        <f>VLOOKUP(AM42,'Место-баллы'!$A$3:$B$52,2,0)</f>
        <v>#N/A</v>
      </c>
      <c r="AO42" s="11"/>
      <c r="AP42" s="17"/>
      <c r="AQ42" s="17" t="e">
        <f t="shared" si="16"/>
        <v>#N/A</v>
      </c>
      <c r="AR42" s="17" t="e">
        <f>VLOOKUP(AQ42,'Место-баллы'!$A$3:$B$52,2,0)</f>
        <v>#N/A</v>
      </c>
      <c r="AS42" s="9"/>
      <c r="AT42" s="29"/>
      <c r="AU42" s="29"/>
      <c r="AV42" s="30">
        <f t="shared" si="17"/>
        <v>0</v>
      </c>
      <c r="AW42" s="29"/>
      <c r="AX42" s="29">
        <f t="shared" si="18"/>
        <v>36</v>
      </c>
      <c r="AY42" s="30">
        <f t="shared" si="19"/>
        <v>4.1666666666666669E-4</v>
      </c>
      <c r="AZ42" s="29">
        <f t="shared" si="20"/>
        <v>1</v>
      </c>
      <c r="BA42" s="29">
        <f>VLOOKUP(AZ42,'Место-баллы'!$A$3:$B$52,2,0)</f>
        <v>100</v>
      </c>
    </row>
    <row r="43" spans="1:53" ht="14.4" x14ac:dyDescent="0.3">
      <c r="A43" s="8"/>
      <c r="B43" s="17">
        <f t="shared" si="0"/>
        <v>21</v>
      </c>
      <c r="C43" s="17">
        <f t="shared" si="1"/>
        <v>213</v>
      </c>
      <c r="D43" s="11"/>
      <c r="E43" s="34" t="s">
        <v>104</v>
      </c>
      <c r="F43" s="11"/>
      <c r="G43" s="17">
        <v>75</v>
      </c>
      <c r="H43" s="17">
        <f t="shared" si="2"/>
        <v>20</v>
      </c>
      <c r="I43" s="17">
        <f>VLOOKUP(H43,'Место-баллы'!$A$3:$B$52,2,0)</f>
        <v>47</v>
      </c>
      <c r="J43" s="9"/>
      <c r="K43" s="29">
        <v>3</v>
      </c>
      <c r="L43" s="29">
        <v>5</v>
      </c>
      <c r="M43" s="30">
        <f t="shared" si="3"/>
        <v>2.1412037037037038E-3</v>
      </c>
      <c r="N43" s="29">
        <v>23</v>
      </c>
      <c r="O43" s="29">
        <f t="shared" si="4"/>
        <v>12</v>
      </c>
      <c r="P43" s="30">
        <f t="shared" si="5"/>
        <v>2.2800925925925927E-3</v>
      </c>
      <c r="Q43" s="29">
        <f t="shared" si="6"/>
        <v>20</v>
      </c>
      <c r="R43" s="29">
        <f>VLOOKUP(Q43,'Место-баллы'!$A$3:$B$52,2,0)</f>
        <v>47</v>
      </c>
      <c r="S43" s="9"/>
      <c r="T43" s="29">
        <v>7</v>
      </c>
      <c r="U43" s="29">
        <v>16</v>
      </c>
      <c r="V43" s="30">
        <f t="shared" si="7"/>
        <v>5.0462962962962961E-3</v>
      </c>
      <c r="W43" s="29">
        <v>4</v>
      </c>
      <c r="X43" s="29">
        <f t="shared" si="8"/>
        <v>0</v>
      </c>
      <c r="Y43" s="30">
        <f t="shared" si="9"/>
        <v>5.0462962962962961E-3</v>
      </c>
      <c r="Z43" s="29">
        <f t="shared" si="10"/>
        <v>24</v>
      </c>
      <c r="AA43" s="29">
        <f>VLOOKUP(Z43,'Место-баллы'!$A$3:$B$52,2,0)</f>
        <v>39</v>
      </c>
      <c r="AB43" s="9"/>
      <c r="AC43" s="29">
        <v>11</v>
      </c>
      <c r="AD43" s="29">
        <v>42</v>
      </c>
      <c r="AE43" s="30">
        <f t="shared" si="11"/>
        <v>8.1249999999999985E-3</v>
      </c>
      <c r="AF43" s="29">
        <v>12</v>
      </c>
      <c r="AG43" s="29">
        <f t="shared" si="12"/>
        <v>0</v>
      </c>
      <c r="AH43" s="30">
        <f t="shared" si="13"/>
        <v>8.1249999999999985E-3</v>
      </c>
      <c r="AI43" s="29">
        <f t="shared" si="14"/>
        <v>5</v>
      </c>
      <c r="AJ43" s="29">
        <f>VLOOKUP(AI43,'Место-баллы'!$A$3:$B$52,2,0)</f>
        <v>80</v>
      </c>
      <c r="AK43" s="11"/>
      <c r="AL43" s="17"/>
      <c r="AM43" s="17" t="e">
        <f t="shared" si="15"/>
        <v>#N/A</v>
      </c>
      <c r="AN43" s="17" t="e">
        <f>VLOOKUP(AM43,'Место-баллы'!$A$3:$B$52,2,0)</f>
        <v>#N/A</v>
      </c>
      <c r="AO43" s="11"/>
      <c r="AP43" s="17"/>
      <c r="AQ43" s="17" t="e">
        <f t="shared" si="16"/>
        <v>#N/A</v>
      </c>
      <c r="AR43" s="17" t="e">
        <f>VLOOKUP(AQ43,'Место-баллы'!$A$3:$B$52,2,0)</f>
        <v>#N/A</v>
      </c>
      <c r="AS43" s="9"/>
      <c r="AT43" s="29"/>
      <c r="AU43" s="29"/>
      <c r="AV43" s="30">
        <f t="shared" si="17"/>
        <v>0</v>
      </c>
      <c r="AW43" s="29"/>
      <c r="AX43" s="29">
        <f t="shared" si="18"/>
        <v>36</v>
      </c>
      <c r="AY43" s="30">
        <f t="shared" si="19"/>
        <v>4.1666666666666669E-4</v>
      </c>
      <c r="AZ43" s="29">
        <f t="shared" si="20"/>
        <v>1</v>
      </c>
      <c r="BA43" s="29">
        <f>VLOOKUP(AZ43,'Место-баллы'!$A$3:$B$52,2,0)</f>
        <v>100</v>
      </c>
    </row>
    <row r="44" spans="1:53" ht="14.4" x14ac:dyDescent="0.3">
      <c r="A44" s="8"/>
      <c r="B44" s="17">
        <f t="shared" si="0"/>
        <v>15</v>
      </c>
      <c r="C44" s="17">
        <f t="shared" si="1"/>
        <v>245</v>
      </c>
      <c r="D44" s="11"/>
      <c r="E44" s="34" t="s">
        <v>105</v>
      </c>
      <c r="F44" s="11"/>
      <c r="G44" s="17">
        <v>95</v>
      </c>
      <c r="H44" s="17">
        <f t="shared" si="2"/>
        <v>3</v>
      </c>
      <c r="I44" s="17">
        <f>VLOOKUP(H44,'Место-баллы'!$A$3:$B$52,2,0)</f>
        <v>90</v>
      </c>
      <c r="J44" s="9"/>
      <c r="K44" s="29">
        <v>3</v>
      </c>
      <c r="L44" s="29">
        <v>5</v>
      </c>
      <c r="M44" s="30">
        <f t="shared" si="3"/>
        <v>2.1412037037037038E-3</v>
      </c>
      <c r="N44" s="29">
        <v>25</v>
      </c>
      <c r="O44" s="29">
        <f t="shared" si="4"/>
        <v>10</v>
      </c>
      <c r="P44" s="30">
        <f t="shared" si="5"/>
        <v>2.2569444444444447E-3</v>
      </c>
      <c r="Q44" s="29">
        <f t="shared" si="6"/>
        <v>17</v>
      </c>
      <c r="R44" s="29">
        <f>VLOOKUP(Q44,'Место-баллы'!$A$3:$B$52,2,0)</f>
        <v>53</v>
      </c>
      <c r="S44" s="9"/>
      <c r="T44" s="29">
        <v>6</v>
      </c>
      <c r="U44" s="29">
        <v>48</v>
      </c>
      <c r="V44" s="30">
        <f t="shared" si="7"/>
        <v>4.7222222222222223E-3</v>
      </c>
      <c r="W44" s="29">
        <v>4</v>
      </c>
      <c r="X44" s="29">
        <f t="shared" si="8"/>
        <v>0</v>
      </c>
      <c r="Y44" s="30">
        <f t="shared" si="9"/>
        <v>4.7222222222222223E-3</v>
      </c>
      <c r="Z44" s="29">
        <f t="shared" si="10"/>
        <v>19</v>
      </c>
      <c r="AA44" s="29">
        <f>VLOOKUP(Z44,'Место-баллы'!$A$3:$B$52,2,0)</f>
        <v>49</v>
      </c>
      <c r="AB44" s="9"/>
      <c r="AC44" s="29">
        <v>20</v>
      </c>
      <c r="AD44" s="29">
        <v>5</v>
      </c>
      <c r="AE44" s="30">
        <f t="shared" si="11"/>
        <v>1.3946759259259258E-2</v>
      </c>
      <c r="AF44" s="29">
        <v>11</v>
      </c>
      <c r="AG44" s="29">
        <f t="shared" si="12"/>
        <v>1</v>
      </c>
      <c r="AH44" s="30">
        <f t="shared" si="13"/>
        <v>1.3958333333333331E-2</v>
      </c>
      <c r="AI44" s="29">
        <f t="shared" si="14"/>
        <v>17</v>
      </c>
      <c r="AJ44" s="29">
        <f>VLOOKUP(AI44,'Место-баллы'!$A$3:$B$52,2,0)</f>
        <v>53</v>
      </c>
      <c r="AK44" s="11"/>
      <c r="AL44" s="17"/>
      <c r="AM44" s="17" t="e">
        <f t="shared" si="15"/>
        <v>#N/A</v>
      </c>
      <c r="AN44" s="17" t="e">
        <f>VLOOKUP(AM44,'Место-баллы'!$A$3:$B$52,2,0)</f>
        <v>#N/A</v>
      </c>
      <c r="AO44" s="11"/>
      <c r="AP44" s="17"/>
      <c r="AQ44" s="17" t="e">
        <f t="shared" si="16"/>
        <v>#N/A</v>
      </c>
      <c r="AR44" s="17" t="e">
        <f>VLOOKUP(AQ44,'Место-баллы'!$A$3:$B$52,2,0)</f>
        <v>#N/A</v>
      </c>
      <c r="AS44" s="9"/>
      <c r="AT44" s="29"/>
      <c r="AU44" s="29"/>
      <c r="AV44" s="30">
        <f t="shared" si="17"/>
        <v>0</v>
      </c>
      <c r="AW44" s="29"/>
      <c r="AX44" s="29">
        <f t="shared" si="18"/>
        <v>36</v>
      </c>
      <c r="AY44" s="30">
        <f t="shared" si="19"/>
        <v>4.1666666666666669E-4</v>
      </c>
      <c r="AZ44" s="29">
        <f t="shared" si="20"/>
        <v>1</v>
      </c>
      <c r="BA44" s="29">
        <f>VLOOKUP(AZ44,'Место-баллы'!$A$3:$B$52,2,0)</f>
        <v>100</v>
      </c>
    </row>
    <row r="46" spans="1:53" ht="15.75" customHeight="1" x14ac:dyDescent="0.3">
      <c r="A46" s="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15.75" customHeight="1" x14ac:dyDescent="0.3">
      <c r="A47" s="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15.75" customHeight="1" outlineLevel="1" x14ac:dyDescent="0.35">
      <c r="A48" s="8"/>
      <c r="B48" s="22" t="s">
        <v>19</v>
      </c>
      <c r="C48" s="22"/>
      <c r="D48" s="22"/>
      <c r="E48" s="22"/>
      <c r="F48" s="22"/>
      <c r="G48" s="22"/>
      <c r="H48" s="22"/>
      <c r="I48" s="2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22"/>
      <c r="AL48" s="22"/>
      <c r="AM48" s="22"/>
      <c r="AN48" s="22"/>
      <c r="AO48" s="22"/>
      <c r="AP48" s="22"/>
      <c r="AQ48" s="22"/>
      <c r="AR48" s="2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2:53" ht="15.75" customHeight="1" outlineLevel="1" x14ac:dyDescent="0.3">
      <c r="B49" s="23"/>
      <c r="C49" s="23"/>
      <c r="D49" s="23"/>
      <c r="E49" s="23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2:53" ht="15.75" customHeight="1" outlineLevel="1" x14ac:dyDescent="0.35">
      <c r="B50" s="22" t="s">
        <v>20</v>
      </c>
      <c r="C50" s="22"/>
      <c r="D50" s="22"/>
      <c r="E50" s="22"/>
      <c r="F50" s="22"/>
      <c r="G50" s="22"/>
      <c r="H50" s="22"/>
      <c r="I50" s="2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22"/>
      <c r="AL50" s="22"/>
      <c r="AM50" s="22"/>
      <c r="AN50" s="22"/>
      <c r="AO50" s="22"/>
      <c r="AP50" s="22"/>
      <c r="AQ50" s="22"/>
      <c r="AR50" s="2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2:53" ht="15.75" customHeight="1" x14ac:dyDescent="0.3"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2:53" ht="15.75" customHeight="1" x14ac:dyDescent="0.3"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2:53" ht="15.75" customHeight="1" x14ac:dyDescent="0.3"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2:53" ht="15.75" customHeight="1" x14ac:dyDescent="0.3"/>
    <row r="55" spans="2:53" ht="15.75" customHeight="1" x14ac:dyDescent="0.3"/>
    <row r="56" spans="2:53" ht="15.75" customHeight="1" x14ac:dyDescent="0.3"/>
    <row r="57" spans="2:53" ht="15.75" customHeight="1" x14ac:dyDescent="0.3"/>
    <row r="58" spans="2:53" ht="15.75" customHeight="1" x14ac:dyDescent="0.3"/>
    <row r="59" spans="2:53" ht="15.75" customHeight="1" x14ac:dyDescent="0.3"/>
    <row r="60" spans="2:53" ht="15.75" customHeight="1" x14ac:dyDescent="0.3"/>
    <row r="61" spans="2:53" ht="15.75" customHeight="1" x14ac:dyDescent="0.3"/>
    <row r="62" spans="2:53" ht="15.75" customHeight="1" x14ac:dyDescent="0.3"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S62" s="31"/>
      <c r="AT62" s="31"/>
      <c r="AU62" s="31"/>
      <c r="AV62" s="31"/>
      <c r="AW62" s="31"/>
      <c r="AX62" s="31"/>
      <c r="AY62" s="31"/>
      <c r="AZ62" s="31"/>
      <c r="BA62" s="31"/>
    </row>
    <row r="63" spans="2:53" ht="15.75" customHeight="1" x14ac:dyDescent="0.3"/>
    <row r="64" spans="2:53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</sheetData>
  <autoFilter ref="B19:BA19" xr:uid="{00000000-0009-0000-0000-000003000000}">
    <sortState xmlns:xlrd2="http://schemas.microsoft.com/office/spreadsheetml/2017/richdata2" ref="B20:BA44">
      <sortCondition ref="E19"/>
    </sortState>
  </autoFilter>
  <mergeCells count="18">
    <mergeCell ref="B7:BA7"/>
    <mergeCell ref="B1:BA1"/>
    <mergeCell ref="B2:BA2"/>
    <mergeCell ref="B3:BA3"/>
    <mergeCell ref="B4:BA4"/>
    <mergeCell ref="B6:BA6"/>
    <mergeCell ref="AP17:AR18"/>
    <mergeCell ref="AT17:BA18"/>
    <mergeCell ref="B8:BA8"/>
    <mergeCell ref="B9:BA9"/>
    <mergeCell ref="B11:BA11"/>
    <mergeCell ref="B17:C18"/>
    <mergeCell ref="E17:E18"/>
    <mergeCell ref="G17:I18"/>
    <mergeCell ref="K17:R18"/>
    <mergeCell ref="T17:AA18"/>
    <mergeCell ref="AC17:AJ18"/>
    <mergeCell ref="AL17:AN18"/>
  </mergeCells>
  <printOptions horizontalCentered="1" verticalCentered="1"/>
  <pageMargins left="0" right="0" top="0" bottom="0" header="0" footer="0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A103"/>
  <sheetViews>
    <sheetView tabSelected="1" topLeftCell="A17" zoomScale="85" zoomScaleNormal="85" workbookViewId="0">
      <selection activeCell="BB23" sqref="BB23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77734375" customWidth="1"/>
    <col min="3" max="3" width="7.44140625" customWidth="1"/>
    <col min="4" max="4" width="1.44140625" customWidth="1"/>
    <col min="5" max="5" width="20" bestFit="1" customWidth="1"/>
    <col min="6" max="6" width="1.44140625" customWidth="1"/>
    <col min="7" max="7" width="5.44140625" customWidth="1"/>
    <col min="8" max="8" width="7.109375" customWidth="1"/>
    <col min="9" max="9" width="6.77734375" customWidth="1"/>
    <col min="10" max="10" width="1.44140625" style="24" customWidth="1"/>
    <col min="11" max="11" width="5.109375" style="24" hidden="1" customWidth="1" outlineLevel="1"/>
    <col min="12" max="12" width="4.33203125" style="24" hidden="1" customWidth="1" outlineLevel="1"/>
    <col min="13" max="13" width="7.6640625" style="24" bestFit="1" customWidth="1" collapsed="1"/>
    <col min="14" max="14" width="6.77734375" style="24" customWidth="1"/>
    <col min="15" max="15" width="7.77734375" style="24" hidden="1" customWidth="1" outlineLevel="1"/>
    <col min="16" max="16" width="7.109375" style="24" hidden="1" customWidth="1" outlineLevel="1"/>
    <col min="17" max="17" width="7.109375" style="24" bestFit="1" customWidth="1" collapsed="1"/>
    <col min="18" max="18" width="6.77734375" style="24" bestFit="1" customWidth="1"/>
    <col min="19" max="19" width="1.44140625" style="24" customWidth="1"/>
    <col min="20" max="20" width="5.109375" style="24" hidden="1" customWidth="1" outlineLevel="1"/>
    <col min="21" max="21" width="4.33203125" style="24" hidden="1" customWidth="1" outlineLevel="1"/>
    <col min="22" max="22" width="7.6640625" style="24" bestFit="1" customWidth="1" collapsed="1"/>
    <col min="23" max="23" width="6.77734375" style="24" customWidth="1"/>
    <col min="24" max="24" width="7.77734375" style="24" hidden="1" customWidth="1" outlineLevel="1"/>
    <col min="25" max="25" width="7.109375" style="24" hidden="1" customWidth="1" outlineLevel="1"/>
    <col min="26" max="26" width="7.109375" style="24" bestFit="1" customWidth="1" collapsed="1"/>
    <col min="27" max="27" width="6.77734375" style="24" bestFit="1" customWidth="1"/>
    <col min="28" max="28" width="1.44140625" style="24" customWidth="1"/>
    <col min="29" max="29" width="5.109375" style="24" hidden="1" customWidth="1" outlineLevel="1"/>
    <col min="30" max="30" width="4.33203125" style="24" hidden="1" customWidth="1" outlineLevel="1"/>
    <col min="31" max="31" width="7.6640625" style="24" bestFit="1" customWidth="1" collapsed="1"/>
    <col min="32" max="32" width="6.77734375" style="24" customWidth="1"/>
    <col min="33" max="33" width="7.77734375" style="24" hidden="1" customWidth="1" outlineLevel="1"/>
    <col min="34" max="34" width="7.109375" style="24" hidden="1" customWidth="1" outlineLevel="1"/>
    <col min="35" max="35" width="7.109375" style="24" bestFit="1" customWidth="1" collapsed="1"/>
    <col min="36" max="36" width="6.77734375" style="24" bestFit="1" customWidth="1"/>
    <col min="37" max="37" width="1.44140625" customWidth="1"/>
    <col min="38" max="38" width="6.77734375" customWidth="1"/>
    <col min="39" max="39" width="7.109375" customWidth="1"/>
    <col min="40" max="40" width="6.77734375" customWidth="1"/>
    <col min="41" max="41" width="1.44140625" customWidth="1"/>
    <col min="42" max="42" width="6.77734375" customWidth="1"/>
    <col min="43" max="43" width="7.109375" customWidth="1"/>
    <col min="44" max="44" width="6.77734375" customWidth="1"/>
    <col min="45" max="45" width="1.44140625" style="24" customWidth="1"/>
    <col min="46" max="46" width="5.109375" style="24" hidden="1" customWidth="1" outlineLevel="1"/>
    <col min="47" max="47" width="4.33203125" style="24" hidden="1" customWidth="1" outlineLevel="1"/>
    <col min="48" max="48" width="7.6640625" style="24" bestFit="1" customWidth="1" collapsed="1"/>
    <col min="49" max="49" width="6.77734375" style="24" customWidth="1"/>
    <col min="50" max="50" width="7.77734375" style="24" hidden="1" customWidth="1" outlineLevel="1"/>
    <col min="51" max="51" width="7.109375" style="24" hidden="1" customWidth="1" outlineLevel="1"/>
    <col min="52" max="52" width="7.109375" style="24" bestFit="1" customWidth="1" collapsed="1"/>
    <col min="53" max="53" width="6.77734375" style="24" bestFit="1" customWidth="1"/>
  </cols>
  <sheetData>
    <row r="1" spans="2:53" ht="15" customHeight="1" outlineLevel="1" x14ac:dyDescent="0.3">
      <c r="B1" s="49" t="s">
        <v>15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</row>
    <row r="2" spans="2:53" ht="15" customHeight="1" outlineLevel="1" x14ac:dyDescent="0.3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</row>
    <row r="3" spans="2:53" ht="15" customHeight="1" outlineLevel="1" x14ac:dyDescent="0.3">
      <c r="B3" s="49" t="s">
        <v>26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</row>
    <row r="4" spans="2:53" ht="15" customHeight="1" outlineLevel="1" x14ac:dyDescent="0.3">
      <c r="B4" s="50" t="s">
        <v>17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</row>
    <row r="5" spans="2:53" ht="15" customHeight="1" outlineLevel="1" x14ac:dyDescent="0.3">
      <c r="B5" s="12"/>
      <c r="C5" s="12"/>
      <c r="D5" s="12"/>
      <c r="E5" s="12"/>
      <c r="F5" s="12"/>
      <c r="G5" s="12"/>
      <c r="H5" s="12"/>
      <c r="I5" s="12"/>
      <c r="AK5" s="12"/>
      <c r="AL5" s="12"/>
      <c r="AM5" s="12"/>
      <c r="AN5" s="12"/>
      <c r="AO5" s="12"/>
      <c r="AP5" s="12"/>
      <c r="AQ5" s="12"/>
      <c r="AR5" s="12"/>
    </row>
    <row r="6" spans="2:53" ht="18.75" customHeight="1" outlineLevel="1" x14ac:dyDescent="0.3">
      <c r="B6" s="48" t="s">
        <v>28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2:53" ht="18.75" customHeight="1" outlineLevel="1" x14ac:dyDescent="0.3">
      <c r="B7" s="48" t="s">
        <v>27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</row>
    <row r="8" spans="2:53" ht="18.75" customHeight="1" outlineLevel="1" x14ac:dyDescent="0.3">
      <c r="B8" s="44" t="s">
        <v>43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</row>
    <row r="9" spans="2:53" ht="18.75" customHeight="1" outlineLevel="1" x14ac:dyDescent="0.3">
      <c r="B9" s="44" t="s">
        <v>24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</row>
    <row r="10" spans="2:53" ht="15" customHeight="1" outlineLevel="1" x14ac:dyDescent="0.35">
      <c r="B10" s="12"/>
      <c r="C10" s="12"/>
      <c r="D10" s="12"/>
      <c r="E10" s="12"/>
      <c r="F10" s="12"/>
      <c r="G10" s="12"/>
      <c r="H10" s="12"/>
      <c r="I10" s="13"/>
      <c r="AK10" s="12"/>
      <c r="AL10" s="12"/>
      <c r="AM10" s="12"/>
      <c r="AN10" s="13"/>
      <c r="AO10" s="12"/>
      <c r="AP10" s="12"/>
      <c r="AQ10" s="12"/>
      <c r="AR10" s="13"/>
    </row>
    <row r="11" spans="2:53" ht="25.5" customHeight="1" outlineLevel="1" x14ac:dyDescent="0.3">
      <c r="B11" s="45" t="s">
        <v>18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2:53" ht="15" customHeight="1" x14ac:dyDescent="0.3">
      <c r="B12" s="12"/>
      <c r="C12" s="12"/>
      <c r="D12" s="12"/>
      <c r="E12" s="12"/>
      <c r="F12" s="12"/>
      <c r="G12" s="12"/>
      <c r="H12" s="12"/>
      <c r="I12" s="12"/>
      <c r="AK12" s="12"/>
      <c r="AL12" s="12"/>
      <c r="AM12" s="12"/>
      <c r="AN12" s="12"/>
      <c r="AO12" s="12"/>
      <c r="AP12" s="12"/>
      <c r="AQ12" s="12"/>
      <c r="AR12" s="12"/>
    </row>
    <row r="13" spans="2:53" ht="14.4" hidden="1" outlineLevel="1" x14ac:dyDescent="0.3">
      <c r="B13" s="12"/>
      <c r="C13" s="12"/>
      <c r="D13" s="12"/>
      <c r="E13" s="14"/>
      <c r="F13" s="12"/>
      <c r="G13" s="15"/>
      <c r="H13" s="15"/>
      <c r="I13" s="16">
        <v>1</v>
      </c>
      <c r="K13" s="25"/>
      <c r="L13" s="25"/>
      <c r="O13" s="25"/>
      <c r="P13" s="3"/>
      <c r="R13" s="4">
        <v>1</v>
      </c>
      <c r="T13" s="25"/>
      <c r="U13" s="25"/>
      <c r="X13" s="25"/>
      <c r="Y13" s="3"/>
      <c r="AA13" s="4">
        <v>1</v>
      </c>
      <c r="AC13" s="25"/>
      <c r="AD13" s="25"/>
      <c r="AG13" s="25"/>
      <c r="AH13" s="3"/>
      <c r="AJ13" s="4">
        <v>1</v>
      </c>
      <c r="AK13" s="12"/>
      <c r="AL13" s="15"/>
      <c r="AM13" s="15"/>
      <c r="AN13" s="16">
        <v>1</v>
      </c>
      <c r="AO13" s="12"/>
      <c r="AP13" s="15"/>
      <c r="AQ13" s="15"/>
      <c r="AR13" s="16">
        <v>1</v>
      </c>
      <c r="AT13" s="25"/>
      <c r="AU13" s="25"/>
      <c r="AX13" s="25"/>
      <c r="AY13" s="3"/>
      <c r="BA13" s="4">
        <v>1</v>
      </c>
    </row>
    <row r="14" spans="2:53" ht="14.4" hidden="1" outlineLevel="1" x14ac:dyDescent="0.3">
      <c r="B14" s="12"/>
      <c r="C14" s="12"/>
      <c r="D14" s="12"/>
      <c r="E14" s="14"/>
      <c r="F14" s="12"/>
      <c r="G14" s="15"/>
      <c r="H14" s="15"/>
      <c r="I14" s="15"/>
      <c r="K14" s="25"/>
      <c r="L14" s="25"/>
      <c r="M14" s="25"/>
      <c r="N14" s="26">
        <f>10+15+10</f>
        <v>35</v>
      </c>
      <c r="O14" s="25"/>
      <c r="P14" s="25"/>
      <c r="Q14" s="25"/>
      <c r="T14" s="25"/>
      <c r="U14" s="25"/>
      <c r="V14" s="25"/>
      <c r="W14" s="26">
        <v>4</v>
      </c>
      <c r="X14" s="25"/>
      <c r="Y14" s="25"/>
      <c r="Z14" s="25"/>
      <c r="AC14" s="25"/>
      <c r="AD14" s="25"/>
      <c r="AE14" s="25"/>
      <c r="AF14" s="26">
        <f>4*(2+1)</f>
        <v>12</v>
      </c>
      <c r="AG14" s="25"/>
      <c r="AH14" s="25"/>
      <c r="AI14" s="25"/>
      <c r="AK14" s="12"/>
      <c r="AL14" s="15"/>
      <c r="AM14" s="15"/>
      <c r="AN14" s="15"/>
      <c r="AO14" s="12"/>
      <c r="AP14" s="15"/>
      <c r="AQ14" s="15"/>
      <c r="AR14" s="15"/>
      <c r="AT14" s="25"/>
      <c r="AU14" s="25"/>
      <c r="AV14" s="25"/>
      <c r="AW14" s="26">
        <f>15+10+5+3+2+1</f>
        <v>36</v>
      </c>
      <c r="AX14" s="25"/>
      <c r="AY14" s="25"/>
      <c r="AZ14" s="25"/>
    </row>
    <row r="15" spans="2:53" s="2" customFormat="1" ht="14.4" hidden="1" outlineLevel="1" x14ac:dyDescent="0.3">
      <c r="B15" s="15"/>
      <c r="C15" s="15"/>
      <c r="D15" s="15"/>
      <c r="E15" s="32"/>
      <c r="F15" s="15"/>
      <c r="G15" s="15"/>
      <c r="H15" s="15"/>
      <c r="I15" s="15"/>
      <c r="J15" s="25"/>
      <c r="K15" s="3"/>
      <c r="L15" s="25"/>
      <c r="M15" s="25"/>
      <c r="N15" s="25" t="s">
        <v>30</v>
      </c>
      <c r="O15" s="25"/>
      <c r="P15" s="25"/>
      <c r="Q15" s="25"/>
      <c r="R15" s="25"/>
      <c r="S15" s="25"/>
      <c r="T15" s="3"/>
      <c r="U15" s="25"/>
      <c r="V15" s="25"/>
      <c r="W15" s="25"/>
      <c r="X15" s="25"/>
      <c r="Y15" s="25"/>
      <c r="Z15" s="25"/>
      <c r="AA15" s="25"/>
      <c r="AB15" s="25"/>
      <c r="AC15" s="3"/>
      <c r="AD15" s="25"/>
      <c r="AE15" s="25"/>
      <c r="AF15" s="25"/>
      <c r="AG15" s="25"/>
      <c r="AH15" s="25"/>
      <c r="AI15" s="25"/>
      <c r="AJ15" s="25"/>
      <c r="AK15" s="15"/>
      <c r="AL15" s="15" t="s">
        <v>25</v>
      </c>
      <c r="AM15" s="15"/>
      <c r="AN15" s="15"/>
      <c r="AO15" s="15"/>
      <c r="AP15" s="15" t="s">
        <v>33</v>
      </c>
      <c r="AQ15" s="15"/>
      <c r="AR15" s="15"/>
      <c r="AS15" s="25"/>
      <c r="AT15" s="3"/>
      <c r="AU15" s="25"/>
      <c r="AV15" s="25"/>
      <c r="AW15" s="3" t="s">
        <v>36</v>
      </c>
      <c r="AX15" s="25"/>
      <c r="AY15" s="25"/>
      <c r="AZ15" s="25"/>
      <c r="BA15" s="25"/>
    </row>
    <row r="16" spans="2:53" ht="14.4" hidden="1" outlineLevel="1" x14ac:dyDescent="0.3">
      <c r="B16" s="12"/>
      <c r="C16" s="12"/>
      <c r="D16" s="12"/>
      <c r="E16" s="12"/>
      <c r="F16" s="12"/>
      <c r="G16" s="15"/>
      <c r="H16" s="15"/>
      <c r="I16" s="15"/>
      <c r="K16" s="25"/>
      <c r="L16" s="25"/>
      <c r="M16" s="25"/>
      <c r="O16" s="25"/>
      <c r="P16" s="25"/>
      <c r="Q16" s="25"/>
      <c r="T16" s="25"/>
      <c r="U16" s="25"/>
      <c r="V16" s="25"/>
      <c r="X16" s="25"/>
      <c r="Y16" s="25"/>
      <c r="Z16" s="25"/>
      <c r="AC16" s="25"/>
      <c r="AD16" s="25"/>
      <c r="AE16" s="25"/>
      <c r="AG16" s="25"/>
      <c r="AH16" s="25"/>
      <c r="AI16" s="25"/>
      <c r="AK16" s="12"/>
      <c r="AL16" s="15"/>
      <c r="AM16" s="15"/>
      <c r="AN16" s="15"/>
      <c r="AO16" s="12"/>
      <c r="AP16" s="15"/>
      <c r="AQ16" s="15"/>
      <c r="AR16" s="15"/>
      <c r="AT16" s="25"/>
      <c r="AU16" s="25"/>
      <c r="AV16" s="25"/>
      <c r="AX16" s="25"/>
      <c r="AY16" s="25"/>
      <c r="AZ16" s="25"/>
    </row>
    <row r="17" spans="1:53" ht="15" customHeight="1" collapsed="1" x14ac:dyDescent="0.3">
      <c r="B17" s="37" t="s">
        <v>3</v>
      </c>
      <c r="C17" s="39"/>
      <c r="D17" s="17"/>
      <c r="E17" s="46" t="s">
        <v>42</v>
      </c>
      <c r="F17" s="17"/>
      <c r="G17" s="37" t="s">
        <v>22</v>
      </c>
      <c r="H17" s="38"/>
      <c r="I17" s="39"/>
      <c r="J17" s="27"/>
      <c r="K17" s="43" t="s">
        <v>21</v>
      </c>
      <c r="L17" s="43"/>
      <c r="M17" s="43"/>
      <c r="N17" s="43"/>
      <c r="O17" s="43"/>
      <c r="P17" s="43"/>
      <c r="Q17" s="43"/>
      <c r="R17" s="43"/>
      <c r="S17" s="27"/>
      <c r="T17" s="43" t="s">
        <v>31</v>
      </c>
      <c r="U17" s="43"/>
      <c r="V17" s="43"/>
      <c r="W17" s="43"/>
      <c r="X17" s="43"/>
      <c r="Y17" s="43"/>
      <c r="Z17" s="43"/>
      <c r="AA17" s="43"/>
      <c r="AB17" s="27"/>
      <c r="AC17" s="43" t="s">
        <v>32</v>
      </c>
      <c r="AD17" s="43"/>
      <c r="AE17" s="43"/>
      <c r="AF17" s="43"/>
      <c r="AG17" s="43"/>
      <c r="AH17" s="43"/>
      <c r="AI17" s="43"/>
      <c r="AJ17" s="43"/>
      <c r="AK17" s="17"/>
      <c r="AL17" s="37" t="s">
        <v>4</v>
      </c>
      <c r="AM17" s="38"/>
      <c r="AN17" s="39"/>
      <c r="AO17" s="17"/>
      <c r="AP17" s="37" t="s">
        <v>34</v>
      </c>
      <c r="AQ17" s="38"/>
      <c r="AR17" s="39"/>
      <c r="AS17" s="27"/>
      <c r="AT17" s="43" t="s">
        <v>35</v>
      </c>
      <c r="AU17" s="43"/>
      <c r="AV17" s="43"/>
      <c r="AW17" s="43"/>
      <c r="AX17" s="43"/>
      <c r="AY17" s="43"/>
      <c r="AZ17" s="43"/>
      <c r="BA17" s="43"/>
    </row>
    <row r="18" spans="1:53" ht="14.4" x14ac:dyDescent="0.3">
      <c r="B18" s="40"/>
      <c r="C18" s="42"/>
      <c r="D18" s="18"/>
      <c r="E18" s="47"/>
      <c r="F18" s="18"/>
      <c r="G18" s="40"/>
      <c r="H18" s="41"/>
      <c r="I18" s="42"/>
      <c r="J18" s="28"/>
      <c r="K18" s="43"/>
      <c r="L18" s="43"/>
      <c r="M18" s="43"/>
      <c r="N18" s="43"/>
      <c r="O18" s="43"/>
      <c r="P18" s="43"/>
      <c r="Q18" s="43"/>
      <c r="R18" s="43"/>
      <c r="S18" s="28"/>
      <c r="T18" s="43"/>
      <c r="U18" s="43"/>
      <c r="V18" s="43"/>
      <c r="W18" s="43"/>
      <c r="X18" s="43"/>
      <c r="Y18" s="43"/>
      <c r="Z18" s="43"/>
      <c r="AA18" s="43"/>
      <c r="AB18" s="28"/>
      <c r="AC18" s="43"/>
      <c r="AD18" s="43"/>
      <c r="AE18" s="43"/>
      <c r="AF18" s="43"/>
      <c r="AG18" s="43"/>
      <c r="AH18" s="43"/>
      <c r="AI18" s="43"/>
      <c r="AJ18" s="43"/>
      <c r="AK18" s="18"/>
      <c r="AL18" s="40"/>
      <c r="AM18" s="41"/>
      <c r="AN18" s="42"/>
      <c r="AO18" s="18"/>
      <c r="AP18" s="40"/>
      <c r="AQ18" s="41"/>
      <c r="AR18" s="42"/>
      <c r="AS18" s="28"/>
      <c r="AT18" s="43"/>
      <c r="AU18" s="43"/>
      <c r="AV18" s="43"/>
      <c r="AW18" s="43"/>
      <c r="AX18" s="43"/>
      <c r="AY18" s="43"/>
      <c r="AZ18" s="43"/>
      <c r="BA18" s="43"/>
    </row>
    <row r="19" spans="1:53" ht="41.4" x14ac:dyDescent="0.3">
      <c r="A19" s="8"/>
      <c r="B19" s="19" t="s">
        <v>5</v>
      </c>
      <c r="C19" s="19" t="s">
        <v>6</v>
      </c>
      <c r="D19" s="20"/>
      <c r="E19" s="7" t="s">
        <v>7</v>
      </c>
      <c r="F19" s="20"/>
      <c r="G19" s="21" t="s">
        <v>29</v>
      </c>
      <c r="H19" s="21" t="s">
        <v>11</v>
      </c>
      <c r="I19" s="21" t="s">
        <v>12</v>
      </c>
      <c r="J19" s="10"/>
      <c r="K19" s="5" t="s">
        <v>8</v>
      </c>
      <c r="L19" s="5" t="s">
        <v>9</v>
      </c>
      <c r="M19" s="5" t="s">
        <v>10</v>
      </c>
      <c r="N19" s="6" t="s">
        <v>13</v>
      </c>
      <c r="O19" s="5" t="s">
        <v>14</v>
      </c>
      <c r="P19" s="5" t="s">
        <v>10</v>
      </c>
      <c r="Q19" s="5" t="s">
        <v>11</v>
      </c>
      <c r="R19" s="5" t="s">
        <v>12</v>
      </c>
      <c r="S19" s="10"/>
      <c r="T19" s="5" t="s">
        <v>8</v>
      </c>
      <c r="U19" s="5" t="s">
        <v>9</v>
      </c>
      <c r="V19" s="5" t="s">
        <v>10</v>
      </c>
      <c r="W19" s="6" t="s">
        <v>13</v>
      </c>
      <c r="X19" s="5" t="s">
        <v>14</v>
      </c>
      <c r="Y19" s="5" t="s">
        <v>10</v>
      </c>
      <c r="Z19" s="5" t="s">
        <v>11</v>
      </c>
      <c r="AA19" s="5" t="s">
        <v>12</v>
      </c>
      <c r="AB19" s="10"/>
      <c r="AC19" s="5" t="s">
        <v>8</v>
      </c>
      <c r="AD19" s="5" t="s">
        <v>9</v>
      </c>
      <c r="AE19" s="5" t="s">
        <v>10</v>
      </c>
      <c r="AF19" s="6" t="s">
        <v>13</v>
      </c>
      <c r="AG19" s="5" t="s">
        <v>14</v>
      </c>
      <c r="AH19" s="5" t="s">
        <v>10</v>
      </c>
      <c r="AI19" s="5" t="s">
        <v>11</v>
      </c>
      <c r="AJ19" s="5" t="s">
        <v>12</v>
      </c>
      <c r="AK19" s="20"/>
      <c r="AL19" s="6" t="s">
        <v>13</v>
      </c>
      <c r="AM19" s="21" t="s">
        <v>11</v>
      </c>
      <c r="AN19" s="21" t="s">
        <v>12</v>
      </c>
      <c r="AO19" s="20"/>
      <c r="AP19" s="6" t="s">
        <v>13</v>
      </c>
      <c r="AQ19" s="21" t="s">
        <v>11</v>
      </c>
      <c r="AR19" s="21" t="s">
        <v>12</v>
      </c>
      <c r="AS19" s="10"/>
      <c r="AT19" s="5" t="s">
        <v>8</v>
      </c>
      <c r="AU19" s="5" t="s">
        <v>9</v>
      </c>
      <c r="AV19" s="5" t="s">
        <v>10</v>
      </c>
      <c r="AW19" s="6" t="s">
        <v>13</v>
      </c>
      <c r="AX19" s="5" t="s">
        <v>14</v>
      </c>
      <c r="AY19" s="5" t="s">
        <v>10</v>
      </c>
      <c r="AZ19" s="5" t="s">
        <v>11</v>
      </c>
      <c r="BA19" s="5" t="s">
        <v>12</v>
      </c>
    </row>
    <row r="20" spans="1:53" ht="14.4" x14ac:dyDescent="0.3">
      <c r="A20" s="8"/>
      <c r="B20" s="17">
        <f t="shared" ref="B20:B26" si="0">RANK(C20,C$20:C$39,0)</f>
        <v>1</v>
      </c>
      <c r="C20" s="17">
        <f t="shared" ref="C20:C39" si="1">SUMIF($G$13:$BA$13,1,$G20:$BA20)</f>
        <v>690</v>
      </c>
      <c r="D20" s="11"/>
      <c r="E20" s="11" t="s">
        <v>124</v>
      </c>
      <c r="F20" s="11"/>
      <c r="G20" s="17">
        <v>105</v>
      </c>
      <c r="H20" s="17">
        <f t="shared" ref="H20:H39" si="2">RANK(G20,G$20:G$39,0)</f>
        <v>2</v>
      </c>
      <c r="I20" s="17">
        <f>VLOOKUP(H20,'Место-баллы'!$A$3:$B$52,2,0)</f>
        <v>95</v>
      </c>
      <c r="J20" s="9"/>
      <c r="K20" s="29">
        <v>1</v>
      </c>
      <c r="L20" s="29">
        <v>59</v>
      </c>
      <c r="M20" s="30">
        <f t="shared" ref="M20:M39" si="3">TIME(0,K20,L20)</f>
        <v>1.3773148148148147E-3</v>
      </c>
      <c r="N20" s="29">
        <v>35</v>
      </c>
      <c r="O20" s="29">
        <f t="shared" ref="O20:O39" si="4">N$14-N20</f>
        <v>0</v>
      </c>
      <c r="P20" s="30">
        <f t="shared" ref="P20:P39" si="5">M20+TIME(0,0,O20)</f>
        <v>1.3773148148148147E-3</v>
      </c>
      <c r="Q20" s="29">
        <f t="shared" ref="Q20:Q39" si="6">RANK(P20,P$20:P$39,1)</f>
        <v>1</v>
      </c>
      <c r="R20" s="29">
        <f>VLOOKUP(Q20,'Место-баллы'!$A$3:$B$52,2,0)</f>
        <v>100</v>
      </c>
      <c r="S20" s="9"/>
      <c r="T20" s="29">
        <v>5</v>
      </c>
      <c r="U20" s="29">
        <v>38</v>
      </c>
      <c r="V20" s="30">
        <f t="shared" ref="V20:V39" si="7">TIME(0,T20,U20)</f>
        <v>3.9120370370370368E-3</v>
      </c>
      <c r="W20" s="29">
        <v>4</v>
      </c>
      <c r="X20" s="29">
        <f t="shared" ref="X20:X39" si="8">W$14-W20</f>
        <v>0</v>
      </c>
      <c r="Y20" s="30">
        <f t="shared" ref="Y20:Y39" si="9">V20+TIME(0,0,X20)</f>
        <v>3.9120370370370368E-3</v>
      </c>
      <c r="Z20" s="29">
        <f t="shared" ref="Z20:Z39" si="10">RANK(Y20,Y$20:Y$39,1)</f>
        <v>2</v>
      </c>
      <c r="AA20" s="29">
        <f>VLOOKUP(Z20,'Место-баллы'!$A$3:$B$52,2,0)</f>
        <v>95</v>
      </c>
      <c r="AB20" s="9"/>
      <c r="AC20" s="29">
        <v>9</v>
      </c>
      <c r="AD20" s="29">
        <v>16</v>
      </c>
      <c r="AE20" s="30">
        <f t="shared" ref="AE20:AE39" si="11">TIME(0,AC20,AD20)</f>
        <v>6.4351851851851861E-3</v>
      </c>
      <c r="AF20" s="29">
        <v>12</v>
      </c>
      <c r="AG20" s="29">
        <f t="shared" ref="AG20:AG39" si="12">AF$14-AF20</f>
        <v>0</v>
      </c>
      <c r="AH20" s="30">
        <f t="shared" ref="AH20:AH39" si="13">AE20+TIME(0,0,AG20)</f>
        <v>6.4351851851851861E-3</v>
      </c>
      <c r="AI20" s="29">
        <f t="shared" ref="AI20:AI39" si="14">RANK(AH20,AH$20:AH$39,1)</f>
        <v>1</v>
      </c>
      <c r="AJ20" s="29">
        <f>VLOOKUP(AI20,'Место-баллы'!$A$3:$B$52,2,0)</f>
        <v>100</v>
      </c>
      <c r="AK20" s="11"/>
      <c r="AL20" s="17">
        <v>154</v>
      </c>
      <c r="AM20" s="17">
        <f t="shared" ref="AM20:AM38" si="15">RANK(AL20,AL$20:AL$39,0)</f>
        <v>1</v>
      </c>
      <c r="AN20" s="17">
        <f>VLOOKUP(AM20,'Место-баллы'!$A$3:$B$52,2,0)</f>
        <v>100</v>
      </c>
      <c r="AO20" s="11"/>
      <c r="AP20" s="17">
        <v>15</v>
      </c>
      <c r="AQ20" s="17">
        <f t="shared" ref="AQ20:AQ37" si="16">RANK(AP20,AP$20:AP$39,0)</f>
        <v>1</v>
      </c>
      <c r="AR20" s="17">
        <f>VLOOKUP(AQ20,'Место-баллы'!$A$3:$B$52,2,0)</f>
        <v>100</v>
      </c>
      <c r="AS20" s="9"/>
      <c r="AT20" s="29">
        <v>4</v>
      </c>
      <c r="AU20" s="29">
        <v>6</v>
      </c>
      <c r="AV20" s="30">
        <f t="shared" ref="AV20:AV37" si="17">TIME(0,AT20,AU20)</f>
        <v>2.8472222222222219E-3</v>
      </c>
      <c r="AW20" s="29">
        <v>36</v>
      </c>
      <c r="AX20" s="29">
        <f t="shared" ref="AX20:AX37" si="18">AW$14-AW20</f>
        <v>0</v>
      </c>
      <c r="AY20" s="30">
        <f t="shared" ref="AY20:AY37" si="19">AV20+TIME(0,0,AX20)</f>
        <v>2.8472222222222219E-3</v>
      </c>
      <c r="AZ20" s="29">
        <f t="shared" ref="AZ20:AZ37" si="20">RANK(AY20,AY$20:AY$39,1)</f>
        <v>1</v>
      </c>
      <c r="BA20" s="29">
        <f>VLOOKUP(AZ20,'Место-баллы'!$A$3:$B$52,2,0)</f>
        <v>100</v>
      </c>
    </row>
    <row r="21" spans="1:53" ht="14.4" x14ac:dyDescent="0.3">
      <c r="A21" s="8"/>
      <c r="B21" s="17">
        <f t="shared" si="0"/>
        <v>2</v>
      </c>
      <c r="C21" s="17">
        <f t="shared" si="1"/>
        <v>582</v>
      </c>
      <c r="D21" s="11"/>
      <c r="E21" s="11" t="s">
        <v>126</v>
      </c>
      <c r="F21" s="11"/>
      <c r="G21" s="17">
        <v>87</v>
      </c>
      <c r="H21" s="17">
        <f t="shared" si="2"/>
        <v>15</v>
      </c>
      <c r="I21" s="17">
        <f>VLOOKUP(H21,'Место-баллы'!$A$3:$B$52,2,0)</f>
        <v>57</v>
      </c>
      <c r="J21" s="9"/>
      <c r="K21" s="29">
        <v>2</v>
      </c>
      <c r="L21" s="29">
        <v>32</v>
      </c>
      <c r="M21" s="30">
        <f t="shared" si="3"/>
        <v>1.7592592592592592E-3</v>
      </c>
      <c r="N21" s="29">
        <v>35</v>
      </c>
      <c r="O21" s="29">
        <f t="shared" si="4"/>
        <v>0</v>
      </c>
      <c r="P21" s="30">
        <f t="shared" si="5"/>
        <v>1.7592592592592592E-3</v>
      </c>
      <c r="Q21" s="29">
        <f t="shared" si="6"/>
        <v>4</v>
      </c>
      <c r="R21" s="29">
        <f>VLOOKUP(Q21,'Место-баллы'!$A$3:$B$52,2,0)</f>
        <v>85</v>
      </c>
      <c r="S21" s="9"/>
      <c r="T21" s="29">
        <v>6</v>
      </c>
      <c r="U21" s="29">
        <v>1</v>
      </c>
      <c r="V21" s="30">
        <f t="shared" si="7"/>
        <v>4.1782407407407402E-3</v>
      </c>
      <c r="W21" s="29">
        <v>4</v>
      </c>
      <c r="X21" s="29">
        <f t="shared" si="8"/>
        <v>0</v>
      </c>
      <c r="Y21" s="30">
        <f t="shared" si="9"/>
        <v>4.1782407407407402E-3</v>
      </c>
      <c r="Z21" s="29">
        <f t="shared" si="10"/>
        <v>6</v>
      </c>
      <c r="AA21" s="29">
        <f>VLOOKUP(Z21,'Место-баллы'!$A$3:$B$52,2,0)</f>
        <v>75</v>
      </c>
      <c r="AB21" s="9"/>
      <c r="AC21" s="29">
        <v>10</v>
      </c>
      <c r="AD21" s="29">
        <v>21</v>
      </c>
      <c r="AE21" s="30">
        <f t="shared" si="11"/>
        <v>7.1874999999999994E-3</v>
      </c>
      <c r="AF21" s="29">
        <v>12</v>
      </c>
      <c r="AG21" s="29">
        <f t="shared" si="12"/>
        <v>0</v>
      </c>
      <c r="AH21" s="30">
        <f t="shared" si="13"/>
        <v>7.1874999999999994E-3</v>
      </c>
      <c r="AI21" s="29">
        <f t="shared" si="14"/>
        <v>3</v>
      </c>
      <c r="AJ21" s="29">
        <f>VLOOKUP(AI21,'Место-баллы'!$A$3:$B$52,2,0)</f>
        <v>90</v>
      </c>
      <c r="AK21" s="11"/>
      <c r="AL21" s="17">
        <v>132</v>
      </c>
      <c r="AM21" s="17">
        <f t="shared" si="15"/>
        <v>3</v>
      </c>
      <c r="AN21" s="17">
        <f>VLOOKUP(AM21,'Место-баллы'!$A$3:$B$52,2,0)</f>
        <v>90</v>
      </c>
      <c r="AO21" s="11"/>
      <c r="AP21" s="17">
        <v>14</v>
      </c>
      <c r="AQ21" s="17">
        <f t="shared" si="16"/>
        <v>2</v>
      </c>
      <c r="AR21" s="17">
        <f>VLOOKUP(AQ21,'Место-баллы'!$A$3:$B$52,2,0)</f>
        <v>95</v>
      </c>
      <c r="AS21" s="9"/>
      <c r="AT21" s="29">
        <v>4</v>
      </c>
      <c r="AU21" s="29">
        <v>31</v>
      </c>
      <c r="AV21" s="30">
        <f t="shared" si="17"/>
        <v>3.1365740740740742E-3</v>
      </c>
      <c r="AW21" s="29">
        <v>36</v>
      </c>
      <c r="AX21" s="29">
        <f t="shared" si="18"/>
        <v>0</v>
      </c>
      <c r="AY21" s="30">
        <f t="shared" si="19"/>
        <v>3.1365740740740742E-3</v>
      </c>
      <c r="AZ21" s="29">
        <f t="shared" si="20"/>
        <v>3</v>
      </c>
      <c r="BA21" s="29">
        <f>VLOOKUP(AZ21,'Место-баллы'!$A$3:$B$52,2,0)</f>
        <v>90</v>
      </c>
    </row>
    <row r="22" spans="1:53" ht="14.4" x14ac:dyDescent="0.3">
      <c r="A22" s="8"/>
      <c r="B22" s="17">
        <f t="shared" si="0"/>
        <v>3</v>
      </c>
      <c r="C22" s="17">
        <f t="shared" si="1"/>
        <v>561</v>
      </c>
      <c r="D22" s="11"/>
      <c r="E22" s="11" t="s">
        <v>117</v>
      </c>
      <c r="F22" s="11"/>
      <c r="G22" s="17">
        <v>96</v>
      </c>
      <c r="H22" s="17">
        <f t="shared" si="2"/>
        <v>9</v>
      </c>
      <c r="I22" s="17">
        <f>VLOOKUP(H22,'Место-баллы'!$A$3:$B$52,2,0)</f>
        <v>69</v>
      </c>
      <c r="J22" s="9"/>
      <c r="K22" s="29">
        <v>2</v>
      </c>
      <c r="L22" s="29">
        <v>28</v>
      </c>
      <c r="M22" s="30">
        <f t="shared" si="3"/>
        <v>1.712962962962963E-3</v>
      </c>
      <c r="N22" s="29">
        <v>35</v>
      </c>
      <c r="O22" s="29">
        <f t="shared" si="4"/>
        <v>0</v>
      </c>
      <c r="P22" s="30">
        <f t="shared" si="5"/>
        <v>1.712962962962963E-3</v>
      </c>
      <c r="Q22" s="29">
        <f t="shared" si="6"/>
        <v>3</v>
      </c>
      <c r="R22" s="29">
        <f>VLOOKUP(Q22,'Место-баллы'!$A$3:$B$52,2,0)</f>
        <v>90</v>
      </c>
      <c r="S22" s="9"/>
      <c r="T22" s="29">
        <v>6</v>
      </c>
      <c r="U22" s="29">
        <v>2</v>
      </c>
      <c r="V22" s="30">
        <f t="shared" si="7"/>
        <v>4.1898148148148146E-3</v>
      </c>
      <c r="W22" s="29">
        <v>4</v>
      </c>
      <c r="X22" s="29">
        <f t="shared" si="8"/>
        <v>0</v>
      </c>
      <c r="Y22" s="30">
        <f t="shared" si="9"/>
        <v>4.1898148148148146E-3</v>
      </c>
      <c r="Z22" s="29">
        <f t="shared" si="10"/>
        <v>8</v>
      </c>
      <c r="AA22" s="29">
        <f>VLOOKUP(Z22,'Место-баллы'!$A$3:$B$52,2,0)</f>
        <v>71</v>
      </c>
      <c r="AB22" s="9"/>
      <c r="AC22" s="29">
        <v>10</v>
      </c>
      <c r="AD22" s="29">
        <v>42</v>
      </c>
      <c r="AE22" s="30">
        <f t="shared" si="11"/>
        <v>7.4305555555555548E-3</v>
      </c>
      <c r="AF22" s="29">
        <v>12</v>
      </c>
      <c r="AG22" s="29">
        <f t="shared" si="12"/>
        <v>0</v>
      </c>
      <c r="AH22" s="30">
        <f t="shared" si="13"/>
        <v>7.4305555555555548E-3</v>
      </c>
      <c r="AI22" s="29">
        <f t="shared" si="14"/>
        <v>5</v>
      </c>
      <c r="AJ22" s="29">
        <f>VLOOKUP(AI22,'Место-баллы'!$A$3:$B$52,2,0)</f>
        <v>80</v>
      </c>
      <c r="AK22" s="11"/>
      <c r="AL22" s="17">
        <v>122</v>
      </c>
      <c r="AM22" s="17">
        <f t="shared" si="15"/>
        <v>8</v>
      </c>
      <c r="AN22" s="17">
        <f>VLOOKUP(AM22,'Место-баллы'!$A$3:$B$52,2,0)</f>
        <v>71</v>
      </c>
      <c r="AO22" s="11"/>
      <c r="AP22" s="17">
        <v>13</v>
      </c>
      <c r="AQ22" s="17">
        <f t="shared" si="16"/>
        <v>4</v>
      </c>
      <c r="AR22" s="17">
        <f>VLOOKUP(AQ22,'Место-баллы'!$A$3:$B$52,2,0)</f>
        <v>85</v>
      </c>
      <c r="AS22" s="9"/>
      <c r="AT22" s="29">
        <v>4</v>
      </c>
      <c r="AU22" s="29">
        <v>21</v>
      </c>
      <c r="AV22" s="30">
        <f t="shared" si="17"/>
        <v>3.0208333333333333E-3</v>
      </c>
      <c r="AW22" s="29">
        <v>36</v>
      </c>
      <c r="AX22" s="29">
        <f t="shared" si="18"/>
        <v>0</v>
      </c>
      <c r="AY22" s="30">
        <f t="shared" si="19"/>
        <v>3.0208333333333333E-3</v>
      </c>
      <c r="AZ22" s="29">
        <f t="shared" si="20"/>
        <v>2</v>
      </c>
      <c r="BA22" s="29">
        <f>VLOOKUP(AZ22,'Место-баллы'!$A$3:$B$52,2,0)</f>
        <v>95</v>
      </c>
    </row>
    <row r="23" spans="1:53" ht="14.4" x14ac:dyDescent="0.3">
      <c r="A23" s="8"/>
      <c r="B23" s="17">
        <f t="shared" si="0"/>
        <v>4</v>
      </c>
      <c r="C23" s="17">
        <f t="shared" si="1"/>
        <v>552</v>
      </c>
      <c r="D23" s="11"/>
      <c r="E23" s="11" t="s">
        <v>115</v>
      </c>
      <c r="F23" s="11"/>
      <c r="G23" s="17">
        <v>95</v>
      </c>
      <c r="H23" s="17">
        <f t="shared" si="2"/>
        <v>10</v>
      </c>
      <c r="I23" s="17">
        <f>VLOOKUP(H23,'Место-баллы'!$A$3:$B$52,2,0)</f>
        <v>67</v>
      </c>
      <c r="J23" s="9"/>
      <c r="K23" s="29">
        <v>2</v>
      </c>
      <c r="L23" s="29">
        <v>39</v>
      </c>
      <c r="M23" s="30">
        <f t="shared" si="3"/>
        <v>1.8402777777777777E-3</v>
      </c>
      <c r="N23" s="29">
        <v>35</v>
      </c>
      <c r="O23" s="29">
        <f t="shared" si="4"/>
        <v>0</v>
      </c>
      <c r="P23" s="30">
        <f t="shared" si="5"/>
        <v>1.8402777777777777E-3</v>
      </c>
      <c r="Q23" s="29">
        <f t="shared" si="6"/>
        <v>6</v>
      </c>
      <c r="R23" s="29">
        <f>VLOOKUP(Q23,'Место-баллы'!$A$3:$B$52,2,0)</f>
        <v>75</v>
      </c>
      <c r="S23" s="9"/>
      <c r="T23" s="29">
        <v>5</v>
      </c>
      <c r="U23" s="29">
        <v>51</v>
      </c>
      <c r="V23" s="30">
        <f t="shared" si="7"/>
        <v>4.0624999999999993E-3</v>
      </c>
      <c r="W23" s="29">
        <v>4</v>
      </c>
      <c r="X23" s="29">
        <f t="shared" si="8"/>
        <v>0</v>
      </c>
      <c r="Y23" s="30">
        <f t="shared" si="9"/>
        <v>4.0624999999999993E-3</v>
      </c>
      <c r="Z23" s="29">
        <f t="shared" si="10"/>
        <v>5</v>
      </c>
      <c r="AA23" s="29">
        <f>VLOOKUP(Z23,'Место-баллы'!$A$3:$B$52,2,0)</f>
        <v>80</v>
      </c>
      <c r="AB23" s="9"/>
      <c r="AC23" s="29">
        <v>10</v>
      </c>
      <c r="AD23" s="29">
        <v>23</v>
      </c>
      <c r="AE23" s="30">
        <f t="shared" si="11"/>
        <v>7.2106481481481475E-3</v>
      </c>
      <c r="AF23" s="29">
        <v>12</v>
      </c>
      <c r="AG23" s="29">
        <f t="shared" si="12"/>
        <v>0</v>
      </c>
      <c r="AH23" s="30">
        <f t="shared" si="13"/>
        <v>7.2106481481481475E-3</v>
      </c>
      <c r="AI23" s="29">
        <f t="shared" si="14"/>
        <v>4</v>
      </c>
      <c r="AJ23" s="29">
        <f>VLOOKUP(AI23,'Место-баллы'!$A$3:$B$52,2,0)</f>
        <v>85</v>
      </c>
      <c r="AK23" s="11"/>
      <c r="AL23" s="17">
        <v>134</v>
      </c>
      <c r="AM23" s="17">
        <f t="shared" si="15"/>
        <v>2</v>
      </c>
      <c r="AN23" s="17">
        <f>VLOOKUP(AM23,'Место-баллы'!$A$3:$B$52,2,0)</f>
        <v>95</v>
      </c>
      <c r="AO23" s="11"/>
      <c r="AP23" s="17">
        <v>13</v>
      </c>
      <c r="AQ23" s="17">
        <f t="shared" si="16"/>
        <v>4</v>
      </c>
      <c r="AR23" s="17">
        <f>VLOOKUP(AQ23,'Место-баллы'!$A$3:$B$52,2,0)</f>
        <v>85</v>
      </c>
      <c r="AS23" s="9"/>
      <c r="AT23" s="29">
        <v>6</v>
      </c>
      <c r="AU23" s="29">
        <v>2</v>
      </c>
      <c r="AV23" s="30">
        <f t="shared" si="17"/>
        <v>4.1898148148148146E-3</v>
      </c>
      <c r="AW23" s="29">
        <v>36</v>
      </c>
      <c r="AX23" s="29">
        <f t="shared" si="18"/>
        <v>0</v>
      </c>
      <c r="AY23" s="30">
        <f t="shared" si="19"/>
        <v>4.1898148148148146E-3</v>
      </c>
      <c r="AZ23" s="29">
        <f t="shared" si="20"/>
        <v>11</v>
      </c>
      <c r="BA23" s="29">
        <f>VLOOKUP(AZ23,'Место-баллы'!$A$3:$B$52,2,0)</f>
        <v>65</v>
      </c>
    </row>
    <row r="24" spans="1:53" ht="14.4" x14ac:dyDescent="0.3">
      <c r="A24" s="8"/>
      <c r="B24" s="17">
        <f t="shared" si="0"/>
        <v>5</v>
      </c>
      <c r="C24" s="17">
        <f t="shared" si="1"/>
        <v>530</v>
      </c>
      <c r="D24" s="11"/>
      <c r="E24" s="11" t="s">
        <v>118</v>
      </c>
      <c r="F24" s="11"/>
      <c r="G24" s="17">
        <v>107</v>
      </c>
      <c r="H24" s="17">
        <f t="shared" si="2"/>
        <v>1</v>
      </c>
      <c r="I24" s="17">
        <f>VLOOKUP(H24,'Место-баллы'!$A$3:$B$52,2,0)</f>
        <v>100</v>
      </c>
      <c r="J24" s="9"/>
      <c r="K24" s="29">
        <v>3</v>
      </c>
      <c r="L24" s="29">
        <v>5</v>
      </c>
      <c r="M24" s="30">
        <f t="shared" si="3"/>
        <v>2.1412037037037038E-3</v>
      </c>
      <c r="N24" s="29">
        <v>27</v>
      </c>
      <c r="O24" s="29">
        <f t="shared" si="4"/>
        <v>8</v>
      </c>
      <c r="P24" s="30">
        <f t="shared" si="5"/>
        <v>2.2337962962962962E-3</v>
      </c>
      <c r="Q24" s="29">
        <f t="shared" si="6"/>
        <v>13</v>
      </c>
      <c r="R24" s="29">
        <f>VLOOKUP(Q24,'Место-баллы'!$A$3:$B$52,2,0)</f>
        <v>61</v>
      </c>
      <c r="S24" s="9"/>
      <c r="T24" s="29">
        <v>6</v>
      </c>
      <c r="U24" s="29">
        <v>15</v>
      </c>
      <c r="V24" s="30">
        <f t="shared" si="7"/>
        <v>4.340277777777778E-3</v>
      </c>
      <c r="W24" s="29">
        <v>4</v>
      </c>
      <c r="X24" s="29">
        <f t="shared" si="8"/>
        <v>0</v>
      </c>
      <c r="Y24" s="30">
        <f t="shared" si="9"/>
        <v>4.340277777777778E-3</v>
      </c>
      <c r="Z24" s="29">
        <f t="shared" si="10"/>
        <v>9</v>
      </c>
      <c r="AA24" s="29">
        <f>VLOOKUP(Z24,'Место-баллы'!$A$3:$B$52,2,0)</f>
        <v>69</v>
      </c>
      <c r="AB24" s="9"/>
      <c r="AC24" s="29">
        <v>10</v>
      </c>
      <c r="AD24" s="29">
        <v>8</v>
      </c>
      <c r="AE24" s="30">
        <f t="shared" si="11"/>
        <v>7.037037037037037E-3</v>
      </c>
      <c r="AF24" s="29">
        <v>12</v>
      </c>
      <c r="AG24" s="29">
        <f t="shared" si="12"/>
        <v>0</v>
      </c>
      <c r="AH24" s="30">
        <f t="shared" si="13"/>
        <v>7.037037037037037E-3</v>
      </c>
      <c r="AI24" s="29">
        <f t="shared" si="14"/>
        <v>2</v>
      </c>
      <c r="AJ24" s="29">
        <f>VLOOKUP(AI24,'Место-баллы'!$A$3:$B$52,2,0)</f>
        <v>95</v>
      </c>
      <c r="AK24" s="11"/>
      <c r="AL24" s="17">
        <v>123</v>
      </c>
      <c r="AM24" s="17">
        <f t="shared" si="15"/>
        <v>7</v>
      </c>
      <c r="AN24" s="17">
        <f>VLOOKUP(AM24,'Место-баллы'!$A$3:$B$52,2,0)</f>
        <v>73</v>
      </c>
      <c r="AO24" s="11"/>
      <c r="AP24" s="17">
        <v>5</v>
      </c>
      <c r="AQ24" s="17">
        <f t="shared" si="16"/>
        <v>13</v>
      </c>
      <c r="AR24" s="17">
        <f>VLOOKUP(AQ24,'Место-баллы'!$A$3:$B$52,2,0)</f>
        <v>61</v>
      </c>
      <c r="AS24" s="9"/>
      <c r="AT24" s="29">
        <v>5</v>
      </c>
      <c r="AU24" s="29">
        <v>22</v>
      </c>
      <c r="AV24" s="30">
        <f t="shared" si="17"/>
        <v>3.7268518518518514E-3</v>
      </c>
      <c r="AW24" s="29">
        <v>36</v>
      </c>
      <c r="AX24" s="29">
        <f t="shared" si="18"/>
        <v>0</v>
      </c>
      <c r="AY24" s="30">
        <f t="shared" si="19"/>
        <v>3.7268518518518514E-3</v>
      </c>
      <c r="AZ24" s="29">
        <f t="shared" si="20"/>
        <v>8</v>
      </c>
      <c r="BA24" s="29">
        <f>VLOOKUP(AZ24,'Место-баллы'!$A$3:$B$52,2,0)</f>
        <v>71</v>
      </c>
    </row>
    <row r="25" spans="1:53" ht="14.4" x14ac:dyDescent="0.3">
      <c r="A25" s="8"/>
      <c r="B25" s="17">
        <f t="shared" si="0"/>
        <v>6</v>
      </c>
      <c r="C25" s="17">
        <f t="shared" si="1"/>
        <v>519</v>
      </c>
      <c r="D25" s="11"/>
      <c r="E25" s="34" t="s">
        <v>112</v>
      </c>
      <c r="F25" s="11"/>
      <c r="G25" s="17">
        <v>97</v>
      </c>
      <c r="H25" s="17">
        <f t="shared" si="2"/>
        <v>8</v>
      </c>
      <c r="I25" s="17">
        <f>VLOOKUP(H25,'Место-баллы'!$A$3:$B$52,2,0)</f>
        <v>71</v>
      </c>
      <c r="J25" s="9"/>
      <c r="K25" s="29">
        <v>2</v>
      </c>
      <c r="L25" s="29">
        <v>15</v>
      </c>
      <c r="M25" s="30">
        <f t="shared" si="3"/>
        <v>1.5624999999999999E-3</v>
      </c>
      <c r="N25" s="29">
        <v>35</v>
      </c>
      <c r="O25" s="29">
        <f t="shared" si="4"/>
        <v>0</v>
      </c>
      <c r="P25" s="30">
        <f t="shared" si="5"/>
        <v>1.5624999999999999E-3</v>
      </c>
      <c r="Q25" s="29">
        <f t="shared" si="6"/>
        <v>2</v>
      </c>
      <c r="R25" s="29">
        <f>VLOOKUP(Q25,'Место-баллы'!$A$3:$B$52,2,0)</f>
        <v>95</v>
      </c>
      <c r="S25" s="9"/>
      <c r="T25" s="29">
        <v>6</v>
      </c>
      <c r="U25" s="29">
        <v>42</v>
      </c>
      <c r="V25" s="30">
        <f t="shared" si="7"/>
        <v>4.6527777777777774E-3</v>
      </c>
      <c r="W25" s="29">
        <v>4</v>
      </c>
      <c r="X25" s="29">
        <f t="shared" si="8"/>
        <v>0</v>
      </c>
      <c r="Y25" s="30">
        <f t="shared" si="9"/>
        <v>4.6527777777777774E-3</v>
      </c>
      <c r="Z25" s="29">
        <f t="shared" si="10"/>
        <v>16</v>
      </c>
      <c r="AA25" s="29">
        <f>VLOOKUP(Z25,'Место-баллы'!$A$3:$B$52,2,0)</f>
        <v>55</v>
      </c>
      <c r="AB25" s="9"/>
      <c r="AC25" s="29">
        <v>13</v>
      </c>
      <c r="AD25" s="29">
        <v>2</v>
      </c>
      <c r="AE25" s="30">
        <f t="shared" si="11"/>
        <v>9.0509259259259258E-3</v>
      </c>
      <c r="AF25" s="29">
        <v>12</v>
      </c>
      <c r="AG25" s="29">
        <f t="shared" si="12"/>
        <v>0</v>
      </c>
      <c r="AH25" s="30">
        <f t="shared" si="13"/>
        <v>9.0509259259259258E-3</v>
      </c>
      <c r="AI25" s="29">
        <f t="shared" si="14"/>
        <v>16</v>
      </c>
      <c r="AJ25" s="29">
        <f>VLOOKUP(AI25,'Место-баллы'!$A$3:$B$52,2,0)</f>
        <v>55</v>
      </c>
      <c r="AK25" s="11"/>
      <c r="AL25" s="17">
        <v>131</v>
      </c>
      <c r="AM25" s="17">
        <f t="shared" si="15"/>
        <v>4</v>
      </c>
      <c r="AN25" s="17">
        <f>VLOOKUP(AM25,'Место-баллы'!$A$3:$B$52,2,0)</f>
        <v>85</v>
      </c>
      <c r="AO25" s="11"/>
      <c r="AP25" s="17">
        <v>13</v>
      </c>
      <c r="AQ25" s="17">
        <f t="shared" si="16"/>
        <v>4</v>
      </c>
      <c r="AR25" s="17">
        <f>VLOOKUP(AQ25,'Место-баллы'!$A$3:$B$52,2,0)</f>
        <v>85</v>
      </c>
      <c r="AS25" s="9"/>
      <c r="AT25" s="29">
        <v>4</v>
      </c>
      <c r="AU25" s="29">
        <v>56</v>
      </c>
      <c r="AV25" s="30">
        <f t="shared" si="17"/>
        <v>3.425925925925926E-3</v>
      </c>
      <c r="AW25" s="29">
        <v>36</v>
      </c>
      <c r="AX25" s="29">
        <f t="shared" si="18"/>
        <v>0</v>
      </c>
      <c r="AY25" s="30">
        <f t="shared" si="19"/>
        <v>3.425925925925926E-3</v>
      </c>
      <c r="AZ25" s="29">
        <f t="shared" si="20"/>
        <v>7</v>
      </c>
      <c r="BA25" s="29">
        <f>VLOOKUP(AZ25,'Место-баллы'!$A$3:$B$52,2,0)</f>
        <v>73</v>
      </c>
    </row>
    <row r="26" spans="1:53" ht="14.4" x14ac:dyDescent="0.3">
      <c r="A26" s="8"/>
      <c r="B26" s="17">
        <f t="shared" si="0"/>
        <v>7</v>
      </c>
      <c r="C26" s="17">
        <f t="shared" si="1"/>
        <v>502</v>
      </c>
      <c r="D26" s="11"/>
      <c r="E26" s="11" t="s">
        <v>121</v>
      </c>
      <c r="F26" s="11"/>
      <c r="G26" s="17">
        <v>72</v>
      </c>
      <c r="H26" s="17">
        <f t="shared" si="2"/>
        <v>18</v>
      </c>
      <c r="I26" s="17">
        <f>VLOOKUP(H26,'Место-баллы'!$A$3:$B$52,2,0)</f>
        <v>51</v>
      </c>
      <c r="J26" s="9"/>
      <c r="K26" s="29">
        <v>3</v>
      </c>
      <c r="L26" s="29">
        <v>0</v>
      </c>
      <c r="M26" s="30">
        <f t="shared" si="3"/>
        <v>2.0833333333333333E-3</v>
      </c>
      <c r="N26" s="29">
        <v>35</v>
      </c>
      <c r="O26" s="29">
        <f t="shared" si="4"/>
        <v>0</v>
      </c>
      <c r="P26" s="30">
        <f t="shared" si="5"/>
        <v>2.0833333333333333E-3</v>
      </c>
      <c r="Q26" s="29">
        <f t="shared" si="6"/>
        <v>9</v>
      </c>
      <c r="R26" s="29">
        <f>VLOOKUP(Q26,'Место-баллы'!$A$3:$B$52,2,0)</f>
        <v>69</v>
      </c>
      <c r="S26" s="9"/>
      <c r="T26" s="29">
        <v>5</v>
      </c>
      <c r="U26" s="29">
        <v>30</v>
      </c>
      <c r="V26" s="30">
        <f t="shared" si="7"/>
        <v>3.8194444444444443E-3</v>
      </c>
      <c r="W26" s="29">
        <v>4</v>
      </c>
      <c r="X26" s="29">
        <f t="shared" si="8"/>
        <v>0</v>
      </c>
      <c r="Y26" s="30">
        <f t="shared" si="9"/>
        <v>3.8194444444444443E-3</v>
      </c>
      <c r="Z26" s="29">
        <f t="shared" si="10"/>
        <v>1</v>
      </c>
      <c r="AA26" s="29">
        <f>VLOOKUP(Z26,'Место-баллы'!$A$3:$B$52,2,0)</f>
        <v>100</v>
      </c>
      <c r="AB26" s="9"/>
      <c r="AC26" s="29">
        <v>12</v>
      </c>
      <c r="AD26" s="29">
        <v>0</v>
      </c>
      <c r="AE26" s="30">
        <f t="shared" si="11"/>
        <v>8.3333333333333332E-3</v>
      </c>
      <c r="AF26" s="29">
        <v>12</v>
      </c>
      <c r="AG26" s="29">
        <f t="shared" si="12"/>
        <v>0</v>
      </c>
      <c r="AH26" s="30">
        <f t="shared" si="13"/>
        <v>8.3333333333333332E-3</v>
      </c>
      <c r="AI26" s="29">
        <f t="shared" si="14"/>
        <v>10</v>
      </c>
      <c r="AJ26" s="29">
        <f>VLOOKUP(AI26,'Место-баллы'!$A$3:$B$52,2,0)</f>
        <v>67</v>
      </c>
      <c r="AK26" s="11"/>
      <c r="AL26" s="17">
        <v>125</v>
      </c>
      <c r="AM26" s="17">
        <f t="shared" si="15"/>
        <v>6</v>
      </c>
      <c r="AN26" s="17">
        <f>VLOOKUP(AM26,'Место-баллы'!$A$3:$B$52,2,0)</f>
        <v>75</v>
      </c>
      <c r="AO26" s="11"/>
      <c r="AP26" s="17">
        <v>2</v>
      </c>
      <c r="AQ26" s="17">
        <f t="shared" si="16"/>
        <v>16</v>
      </c>
      <c r="AR26" s="17">
        <f>VLOOKUP(AQ26,'Место-баллы'!$A$3:$B$52,2,0)</f>
        <v>55</v>
      </c>
      <c r="AS26" s="9"/>
      <c r="AT26" s="29">
        <v>4</v>
      </c>
      <c r="AU26" s="29">
        <v>48</v>
      </c>
      <c r="AV26" s="30">
        <f t="shared" si="17"/>
        <v>3.3333333333333335E-3</v>
      </c>
      <c r="AW26" s="29">
        <v>36</v>
      </c>
      <c r="AX26" s="29">
        <f t="shared" si="18"/>
        <v>0</v>
      </c>
      <c r="AY26" s="30">
        <f t="shared" si="19"/>
        <v>3.3333333333333335E-3</v>
      </c>
      <c r="AZ26" s="29">
        <f t="shared" si="20"/>
        <v>4</v>
      </c>
      <c r="BA26" s="29">
        <f>VLOOKUP(AZ26,'Место-баллы'!$A$3:$B$52,2,0)</f>
        <v>85</v>
      </c>
    </row>
    <row r="27" spans="1:53" ht="14.4" x14ac:dyDescent="0.3">
      <c r="A27" s="8"/>
      <c r="B27" s="17">
        <v>8</v>
      </c>
      <c r="C27" s="17">
        <f t="shared" si="1"/>
        <v>502</v>
      </c>
      <c r="D27" s="11"/>
      <c r="E27" s="11" t="s">
        <v>120</v>
      </c>
      <c r="F27" s="11"/>
      <c r="G27" s="17">
        <v>95</v>
      </c>
      <c r="H27" s="17">
        <f t="shared" si="2"/>
        <v>10</v>
      </c>
      <c r="I27" s="17">
        <f>VLOOKUP(H27,'Место-баллы'!$A$3:$B$52,2,0)</f>
        <v>67</v>
      </c>
      <c r="J27" s="9"/>
      <c r="K27" s="29">
        <v>2</v>
      </c>
      <c r="L27" s="29">
        <v>36</v>
      </c>
      <c r="M27" s="30">
        <f t="shared" si="3"/>
        <v>1.8055555555555557E-3</v>
      </c>
      <c r="N27" s="29">
        <v>35</v>
      </c>
      <c r="O27" s="29">
        <f t="shared" si="4"/>
        <v>0</v>
      </c>
      <c r="P27" s="30">
        <f t="shared" si="5"/>
        <v>1.8055555555555557E-3</v>
      </c>
      <c r="Q27" s="29">
        <f t="shared" si="6"/>
        <v>5</v>
      </c>
      <c r="R27" s="29">
        <f>VLOOKUP(Q27,'Место-баллы'!$A$3:$B$52,2,0)</f>
        <v>80</v>
      </c>
      <c r="S27" s="9"/>
      <c r="T27" s="29">
        <v>6</v>
      </c>
      <c r="U27" s="29">
        <v>15</v>
      </c>
      <c r="V27" s="30">
        <f t="shared" si="7"/>
        <v>4.340277777777778E-3</v>
      </c>
      <c r="W27" s="29">
        <v>4</v>
      </c>
      <c r="X27" s="29">
        <f t="shared" si="8"/>
        <v>0</v>
      </c>
      <c r="Y27" s="30">
        <f t="shared" si="9"/>
        <v>4.340277777777778E-3</v>
      </c>
      <c r="Z27" s="29">
        <f t="shared" si="10"/>
        <v>9</v>
      </c>
      <c r="AA27" s="29">
        <f>VLOOKUP(Z27,'Место-баллы'!$A$3:$B$52,2,0)</f>
        <v>69</v>
      </c>
      <c r="AB27" s="9"/>
      <c r="AC27" s="29">
        <v>11</v>
      </c>
      <c r="AD27" s="29">
        <v>44</v>
      </c>
      <c r="AE27" s="30">
        <f t="shared" si="11"/>
        <v>8.1481481481481474E-3</v>
      </c>
      <c r="AF27" s="29">
        <v>12</v>
      </c>
      <c r="AG27" s="29">
        <f t="shared" si="12"/>
        <v>0</v>
      </c>
      <c r="AH27" s="30">
        <f t="shared" si="13"/>
        <v>8.1481481481481474E-3</v>
      </c>
      <c r="AI27" s="29">
        <f t="shared" si="14"/>
        <v>9</v>
      </c>
      <c r="AJ27" s="29">
        <f>VLOOKUP(AI27,'Место-баллы'!$A$3:$B$52,2,0)</f>
        <v>69</v>
      </c>
      <c r="AK27" s="11"/>
      <c r="AL27" s="17">
        <v>120</v>
      </c>
      <c r="AM27" s="17">
        <f t="shared" si="15"/>
        <v>9</v>
      </c>
      <c r="AN27" s="17">
        <f>VLOOKUP(AM27,'Место-баллы'!$A$3:$B$52,2,0)</f>
        <v>69</v>
      </c>
      <c r="AO27" s="11"/>
      <c r="AP27" s="17">
        <v>11</v>
      </c>
      <c r="AQ27" s="17">
        <f t="shared" si="16"/>
        <v>7</v>
      </c>
      <c r="AR27" s="17">
        <f>VLOOKUP(AQ27,'Место-баллы'!$A$3:$B$52,2,0)</f>
        <v>73</v>
      </c>
      <c r="AS27" s="9"/>
      <c r="AT27" s="29">
        <v>4</v>
      </c>
      <c r="AU27" s="29">
        <v>51</v>
      </c>
      <c r="AV27" s="30">
        <f t="shared" si="17"/>
        <v>3.3680555555555551E-3</v>
      </c>
      <c r="AW27" s="29">
        <v>36</v>
      </c>
      <c r="AX27" s="29">
        <f t="shared" si="18"/>
        <v>0</v>
      </c>
      <c r="AY27" s="30">
        <f t="shared" si="19"/>
        <v>3.3680555555555551E-3</v>
      </c>
      <c r="AZ27" s="29">
        <f t="shared" si="20"/>
        <v>6</v>
      </c>
      <c r="BA27" s="29">
        <f>VLOOKUP(AZ27,'Место-баллы'!$A$3:$B$52,2,0)</f>
        <v>75</v>
      </c>
    </row>
    <row r="28" spans="1:53" ht="14.4" x14ac:dyDescent="0.3">
      <c r="A28" s="8"/>
      <c r="B28" s="17">
        <f t="shared" ref="B28:B39" si="21">RANK(C28,C$20:C$39,0)</f>
        <v>9</v>
      </c>
      <c r="C28" s="17">
        <f t="shared" si="1"/>
        <v>500</v>
      </c>
      <c r="D28" s="11"/>
      <c r="E28" s="11" t="s">
        <v>111</v>
      </c>
      <c r="F28" s="11"/>
      <c r="G28" s="17">
        <v>105</v>
      </c>
      <c r="H28" s="17">
        <f t="shared" si="2"/>
        <v>2</v>
      </c>
      <c r="I28" s="17">
        <f>VLOOKUP(H28,'Место-баллы'!$A$3:$B$52,2,0)</f>
        <v>95</v>
      </c>
      <c r="J28" s="9"/>
      <c r="K28" s="29">
        <v>2</v>
      </c>
      <c r="L28" s="29">
        <v>41</v>
      </c>
      <c r="M28" s="30">
        <f t="shared" si="3"/>
        <v>1.8634259259259261E-3</v>
      </c>
      <c r="N28" s="29">
        <v>35</v>
      </c>
      <c r="O28" s="29">
        <f t="shared" si="4"/>
        <v>0</v>
      </c>
      <c r="P28" s="30">
        <f t="shared" si="5"/>
        <v>1.8634259259259261E-3</v>
      </c>
      <c r="Q28" s="29">
        <f t="shared" si="6"/>
        <v>7</v>
      </c>
      <c r="R28" s="29">
        <f>VLOOKUP(Q28,'Место-баллы'!$A$3:$B$52,2,0)</f>
        <v>73</v>
      </c>
      <c r="S28" s="9"/>
      <c r="T28" s="29">
        <v>6</v>
      </c>
      <c r="U28" s="29">
        <v>21</v>
      </c>
      <c r="V28" s="30">
        <f t="shared" si="7"/>
        <v>4.409722222222222E-3</v>
      </c>
      <c r="W28" s="29">
        <v>4</v>
      </c>
      <c r="X28" s="29">
        <f t="shared" si="8"/>
        <v>0</v>
      </c>
      <c r="Y28" s="30">
        <f t="shared" si="9"/>
        <v>4.409722222222222E-3</v>
      </c>
      <c r="Z28" s="29">
        <f t="shared" si="10"/>
        <v>12</v>
      </c>
      <c r="AA28" s="29">
        <f>VLOOKUP(Z28,'Место-баллы'!$A$3:$B$52,2,0)</f>
        <v>63</v>
      </c>
      <c r="AB28" s="9"/>
      <c r="AC28" s="29">
        <v>12</v>
      </c>
      <c r="AD28" s="29">
        <v>30</v>
      </c>
      <c r="AE28" s="30">
        <f t="shared" si="11"/>
        <v>8.6805555555555559E-3</v>
      </c>
      <c r="AF28" s="29">
        <v>12</v>
      </c>
      <c r="AG28" s="29">
        <f t="shared" si="12"/>
        <v>0</v>
      </c>
      <c r="AH28" s="30">
        <f t="shared" si="13"/>
        <v>8.6805555555555559E-3</v>
      </c>
      <c r="AI28" s="29">
        <f t="shared" si="14"/>
        <v>12</v>
      </c>
      <c r="AJ28" s="29">
        <f>VLOOKUP(AI28,'Место-баллы'!$A$3:$B$52,2,0)</f>
        <v>63</v>
      </c>
      <c r="AK28" s="11"/>
      <c r="AL28" s="17">
        <v>128</v>
      </c>
      <c r="AM28" s="17">
        <f t="shared" si="15"/>
        <v>5</v>
      </c>
      <c r="AN28" s="17">
        <f>VLOOKUP(AM28,'Место-баллы'!$A$3:$B$52,2,0)</f>
        <v>80</v>
      </c>
      <c r="AO28" s="11"/>
      <c r="AP28" s="17">
        <v>11</v>
      </c>
      <c r="AQ28" s="17">
        <f t="shared" si="16"/>
        <v>7</v>
      </c>
      <c r="AR28" s="17">
        <f>VLOOKUP(AQ28,'Место-баллы'!$A$3:$B$52,2,0)</f>
        <v>73</v>
      </c>
      <c r="AS28" s="9"/>
      <c r="AT28" s="29">
        <v>7</v>
      </c>
      <c r="AU28" s="29">
        <v>5</v>
      </c>
      <c r="AV28" s="30">
        <f t="shared" si="17"/>
        <v>4.9189814814814816E-3</v>
      </c>
      <c r="AW28" s="29">
        <v>29</v>
      </c>
      <c r="AX28" s="29">
        <f t="shared" si="18"/>
        <v>7</v>
      </c>
      <c r="AY28" s="30">
        <f t="shared" si="19"/>
        <v>5.0000000000000001E-3</v>
      </c>
      <c r="AZ28" s="29">
        <f t="shared" si="20"/>
        <v>17</v>
      </c>
      <c r="BA28" s="29">
        <f>VLOOKUP(AZ28,'Место-баллы'!$A$3:$B$52,2,0)</f>
        <v>53</v>
      </c>
    </row>
    <row r="29" spans="1:53" ht="14.4" x14ac:dyDescent="0.3">
      <c r="A29" s="8"/>
      <c r="B29" s="17">
        <f t="shared" si="21"/>
        <v>10</v>
      </c>
      <c r="C29" s="17">
        <f t="shared" si="1"/>
        <v>491</v>
      </c>
      <c r="D29" s="11"/>
      <c r="E29" s="11" t="s">
        <v>110</v>
      </c>
      <c r="F29" s="11"/>
      <c r="G29" s="17">
        <v>98</v>
      </c>
      <c r="H29" s="17">
        <f t="shared" si="2"/>
        <v>7</v>
      </c>
      <c r="I29" s="17">
        <f>VLOOKUP(H29,'Место-баллы'!$A$3:$B$52,2,0)</f>
        <v>73</v>
      </c>
      <c r="J29" s="9"/>
      <c r="K29" s="29">
        <v>2</v>
      </c>
      <c r="L29" s="29">
        <v>58</v>
      </c>
      <c r="M29" s="30">
        <f t="shared" si="3"/>
        <v>2.0601851851851853E-3</v>
      </c>
      <c r="N29" s="29">
        <v>35</v>
      </c>
      <c r="O29" s="29">
        <f t="shared" si="4"/>
        <v>0</v>
      </c>
      <c r="P29" s="30">
        <f t="shared" si="5"/>
        <v>2.0601851851851853E-3</v>
      </c>
      <c r="Q29" s="29">
        <f t="shared" si="6"/>
        <v>8</v>
      </c>
      <c r="R29" s="29">
        <f>VLOOKUP(Q29,'Место-баллы'!$A$3:$B$52,2,0)</f>
        <v>71</v>
      </c>
      <c r="S29" s="9"/>
      <c r="T29" s="29">
        <v>5</v>
      </c>
      <c r="U29" s="29">
        <v>40</v>
      </c>
      <c r="V29" s="30">
        <f t="shared" si="7"/>
        <v>3.9351851851851857E-3</v>
      </c>
      <c r="W29" s="29">
        <v>4</v>
      </c>
      <c r="X29" s="29">
        <f t="shared" si="8"/>
        <v>0</v>
      </c>
      <c r="Y29" s="30">
        <f t="shared" si="9"/>
        <v>3.9351851851851857E-3</v>
      </c>
      <c r="Z29" s="29">
        <f t="shared" si="10"/>
        <v>4</v>
      </c>
      <c r="AA29" s="29">
        <f>VLOOKUP(Z29,'Место-баллы'!$A$3:$B$52,2,0)</f>
        <v>85</v>
      </c>
      <c r="AB29" s="9"/>
      <c r="AC29" s="29">
        <v>11</v>
      </c>
      <c r="AD29" s="29">
        <v>2</v>
      </c>
      <c r="AE29" s="30">
        <f t="shared" si="11"/>
        <v>7.6620370370370366E-3</v>
      </c>
      <c r="AF29" s="29">
        <v>12</v>
      </c>
      <c r="AG29" s="29">
        <f t="shared" si="12"/>
        <v>0</v>
      </c>
      <c r="AH29" s="30">
        <f t="shared" si="13"/>
        <v>7.6620370370370366E-3</v>
      </c>
      <c r="AI29" s="29">
        <f t="shared" si="14"/>
        <v>7</v>
      </c>
      <c r="AJ29" s="29">
        <f>VLOOKUP(AI29,'Место-баллы'!$A$3:$B$52,2,0)</f>
        <v>73</v>
      </c>
      <c r="AK29" s="11"/>
      <c r="AL29" s="17">
        <v>114</v>
      </c>
      <c r="AM29" s="17">
        <f t="shared" si="15"/>
        <v>13</v>
      </c>
      <c r="AN29" s="17">
        <f>VLOOKUP(AM29,'Место-баллы'!$A$3:$B$52,2,0)</f>
        <v>61</v>
      </c>
      <c r="AO29" s="11"/>
      <c r="AP29" s="17">
        <v>8</v>
      </c>
      <c r="AQ29" s="17">
        <f t="shared" si="16"/>
        <v>9</v>
      </c>
      <c r="AR29" s="17">
        <f>VLOOKUP(AQ29,'Место-баллы'!$A$3:$B$52,2,0)</f>
        <v>69</v>
      </c>
      <c r="AS29" s="9"/>
      <c r="AT29" s="29">
        <v>7</v>
      </c>
      <c r="AU29" s="29">
        <v>5</v>
      </c>
      <c r="AV29" s="30">
        <f t="shared" si="17"/>
        <v>4.9189814814814816E-3</v>
      </c>
      <c r="AW29" s="29">
        <v>34</v>
      </c>
      <c r="AX29" s="29">
        <f t="shared" si="18"/>
        <v>2</v>
      </c>
      <c r="AY29" s="30">
        <f t="shared" si="19"/>
        <v>4.9421296296296297E-3</v>
      </c>
      <c r="AZ29" s="29">
        <f t="shared" si="20"/>
        <v>14</v>
      </c>
      <c r="BA29" s="29">
        <f>VLOOKUP(AZ29,'Место-баллы'!$A$3:$B$52,2,0)</f>
        <v>59</v>
      </c>
    </row>
    <row r="30" spans="1:53" ht="14.4" x14ac:dyDescent="0.3">
      <c r="A30" s="8"/>
      <c r="B30" s="17">
        <f t="shared" si="21"/>
        <v>11</v>
      </c>
      <c r="C30" s="17">
        <f t="shared" si="1"/>
        <v>479</v>
      </c>
      <c r="D30" s="11"/>
      <c r="E30" s="34" t="s">
        <v>119</v>
      </c>
      <c r="F30" s="11"/>
      <c r="G30" s="17">
        <v>91</v>
      </c>
      <c r="H30" s="17">
        <f t="shared" si="2"/>
        <v>12</v>
      </c>
      <c r="I30" s="17">
        <f>VLOOKUP(H30,'Место-баллы'!$A$3:$B$52,2,0)</f>
        <v>63</v>
      </c>
      <c r="J30" s="9"/>
      <c r="K30" s="29">
        <v>3</v>
      </c>
      <c r="L30" s="29">
        <v>5</v>
      </c>
      <c r="M30" s="30">
        <f t="shared" si="3"/>
        <v>2.1412037037037038E-3</v>
      </c>
      <c r="N30" s="29">
        <v>25</v>
      </c>
      <c r="O30" s="29">
        <f t="shared" si="4"/>
        <v>10</v>
      </c>
      <c r="P30" s="30">
        <f t="shared" si="5"/>
        <v>2.2569444444444447E-3</v>
      </c>
      <c r="Q30" s="29">
        <f t="shared" si="6"/>
        <v>14</v>
      </c>
      <c r="R30" s="29">
        <f>VLOOKUP(Q30,'Место-баллы'!$A$3:$B$52,2,0)</f>
        <v>59</v>
      </c>
      <c r="S30" s="9"/>
      <c r="T30" s="29">
        <v>6</v>
      </c>
      <c r="U30" s="29">
        <v>17</v>
      </c>
      <c r="V30" s="30">
        <f t="shared" si="7"/>
        <v>4.363425925925926E-3</v>
      </c>
      <c r="W30" s="29">
        <v>4</v>
      </c>
      <c r="X30" s="29">
        <f t="shared" si="8"/>
        <v>0</v>
      </c>
      <c r="Y30" s="30">
        <f t="shared" si="9"/>
        <v>4.363425925925926E-3</v>
      </c>
      <c r="Z30" s="29">
        <f t="shared" si="10"/>
        <v>11</v>
      </c>
      <c r="AA30" s="29">
        <f>VLOOKUP(Z30,'Место-баллы'!$A$3:$B$52,2,0)</f>
        <v>65</v>
      </c>
      <c r="AB30" s="9"/>
      <c r="AC30" s="29">
        <v>12</v>
      </c>
      <c r="AD30" s="29">
        <v>36</v>
      </c>
      <c r="AE30" s="30">
        <f t="shared" si="11"/>
        <v>8.7499999999999991E-3</v>
      </c>
      <c r="AF30" s="29">
        <v>12</v>
      </c>
      <c r="AG30" s="29">
        <f t="shared" si="12"/>
        <v>0</v>
      </c>
      <c r="AH30" s="30">
        <f t="shared" si="13"/>
        <v>8.7499999999999991E-3</v>
      </c>
      <c r="AI30" s="29">
        <f t="shared" si="14"/>
        <v>13</v>
      </c>
      <c r="AJ30" s="29">
        <f>VLOOKUP(AI30,'Место-баллы'!$A$3:$B$52,2,0)</f>
        <v>61</v>
      </c>
      <c r="AK30" s="11"/>
      <c r="AL30" s="17">
        <v>118</v>
      </c>
      <c r="AM30" s="17">
        <f t="shared" si="15"/>
        <v>10</v>
      </c>
      <c r="AN30" s="17">
        <f>VLOOKUP(AM30,'Место-баллы'!$A$3:$B$52,2,0)</f>
        <v>67</v>
      </c>
      <c r="AO30" s="11"/>
      <c r="AP30" s="17">
        <v>14</v>
      </c>
      <c r="AQ30" s="17">
        <f t="shared" si="16"/>
        <v>2</v>
      </c>
      <c r="AR30" s="17">
        <f>VLOOKUP(AQ30,'Место-баллы'!$A$3:$B$52,2,0)</f>
        <v>95</v>
      </c>
      <c r="AS30" s="9"/>
      <c r="AT30" s="29">
        <v>5</v>
      </c>
      <c r="AU30" s="29">
        <v>38</v>
      </c>
      <c r="AV30" s="30">
        <f t="shared" si="17"/>
        <v>3.9120370370370368E-3</v>
      </c>
      <c r="AW30" s="29">
        <v>36</v>
      </c>
      <c r="AX30" s="29">
        <f t="shared" si="18"/>
        <v>0</v>
      </c>
      <c r="AY30" s="30">
        <f t="shared" si="19"/>
        <v>3.9120370370370368E-3</v>
      </c>
      <c r="AZ30" s="29">
        <f t="shared" si="20"/>
        <v>9</v>
      </c>
      <c r="BA30" s="29">
        <f>VLOOKUP(AZ30,'Место-баллы'!$A$3:$B$52,2,0)</f>
        <v>69</v>
      </c>
    </row>
    <row r="31" spans="1:53" ht="14.4" x14ac:dyDescent="0.3">
      <c r="A31" s="8"/>
      <c r="B31" s="17">
        <f t="shared" si="21"/>
        <v>12</v>
      </c>
      <c r="C31" s="17">
        <f t="shared" si="1"/>
        <v>478</v>
      </c>
      <c r="D31" s="11"/>
      <c r="E31" s="34" t="s">
        <v>108</v>
      </c>
      <c r="F31" s="11"/>
      <c r="G31" s="17">
        <v>80</v>
      </c>
      <c r="H31" s="17">
        <f t="shared" si="2"/>
        <v>17</v>
      </c>
      <c r="I31" s="17">
        <f>VLOOKUP(H31,'Место-баллы'!$A$3:$B$52,2,0)</f>
        <v>53</v>
      </c>
      <c r="J31" s="9"/>
      <c r="K31" s="29">
        <v>3</v>
      </c>
      <c r="L31" s="29">
        <v>5</v>
      </c>
      <c r="M31" s="30">
        <f t="shared" si="3"/>
        <v>2.1412037037037038E-3</v>
      </c>
      <c r="N31" s="29">
        <v>25</v>
      </c>
      <c r="O31" s="29">
        <f t="shared" si="4"/>
        <v>10</v>
      </c>
      <c r="P31" s="30">
        <f t="shared" si="5"/>
        <v>2.2569444444444447E-3</v>
      </c>
      <c r="Q31" s="29">
        <f t="shared" si="6"/>
        <v>14</v>
      </c>
      <c r="R31" s="29">
        <f>VLOOKUP(Q31,'Место-баллы'!$A$3:$B$52,2,0)</f>
        <v>59</v>
      </c>
      <c r="S31" s="9"/>
      <c r="T31" s="29">
        <v>5</v>
      </c>
      <c r="U31" s="29">
        <v>38</v>
      </c>
      <c r="V31" s="30">
        <f t="shared" si="7"/>
        <v>3.9120370370370368E-3</v>
      </c>
      <c r="W31" s="29">
        <v>4</v>
      </c>
      <c r="X31" s="29">
        <f t="shared" si="8"/>
        <v>0</v>
      </c>
      <c r="Y31" s="30">
        <f t="shared" si="9"/>
        <v>3.9120370370370368E-3</v>
      </c>
      <c r="Z31" s="29">
        <f t="shared" si="10"/>
        <v>2</v>
      </c>
      <c r="AA31" s="29">
        <f>VLOOKUP(Z31,'Место-баллы'!$A$3:$B$52,2,0)</f>
        <v>95</v>
      </c>
      <c r="AB31" s="9"/>
      <c r="AC31" s="29">
        <v>12</v>
      </c>
      <c r="AD31" s="29">
        <v>7</v>
      </c>
      <c r="AE31" s="30">
        <f t="shared" si="11"/>
        <v>8.4143518518518517E-3</v>
      </c>
      <c r="AF31" s="29">
        <v>12</v>
      </c>
      <c r="AG31" s="29">
        <f t="shared" si="12"/>
        <v>0</v>
      </c>
      <c r="AH31" s="30">
        <f t="shared" si="13"/>
        <v>8.4143518518518517E-3</v>
      </c>
      <c r="AI31" s="29">
        <f t="shared" si="14"/>
        <v>11</v>
      </c>
      <c r="AJ31" s="29">
        <f>VLOOKUP(AI31,'Место-баллы'!$A$3:$B$52,2,0)</f>
        <v>65</v>
      </c>
      <c r="AK31" s="11"/>
      <c r="AL31" s="17">
        <v>118</v>
      </c>
      <c r="AM31" s="17">
        <f t="shared" si="15"/>
        <v>10</v>
      </c>
      <c r="AN31" s="17">
        <f>VLOOKUP(AM31,'Место-баллы'!$A$3:$B$52,2,0)</f>
        <v>67</v>
      </c>
      <c r="AO31" s="11"/>
      <c r="AP31" s="17">
        <v>3</v>
      </c>
      <c r="AQ31" s="17">
        <f t="shared" si="16"/>
        <v>14</v>
      </c>
      <c r="AR31" s="17">
        <f>VLOOKUP(AQ31,'Место-баллы'!$A$3:$B$52,2,0)</f>
        <v>59</v>
      </c>
      <c r="AS31" s="9"/>
      <c r="AT31" s="29">
        <v>4</v>
      </c>
      <c r="AU31" s="29">
        <v>49</v>
      </c>
      <c r="AV31" s="30">
        <f t="shared" si="17"/>
        <v>3.3449074074074071E-3</v>
      </c>
      <c r="AW31" s="29">
        <v>36</v>
      </c>
      <c r="AX31" s="29">
        <f t="shared" si="18"/>
        <v>0</v>
      </c>
      <c r="AY31" s="30">
        <f t="shared" si="19"/>
        <v>3.3449074074074071E-3</v>
      </c>
      <c r="AZ31" s="29">
        <f t="shared" si="20"/>
        <v>5</v>
      </c>
      <c r="BA31" s="29">
        <f>VLOOKUP(AZ31,'Место-баллы'!$A$3:$B$52,2,0)</f>
        <v>80</v>
      </c>
    </row>
    <row r="32" spans="1:53" ht="14.4" x14ac:dyDescent="0.3">
      <c r="A32" s="8"/>
      <c r="B32" s="17">
        <f t="shared" si="21"/>
        <v>13</v>
      </c>
      <c r="C32" s="17">
        <f t="shared" si="1"/>
        <v>451</v>
      </c>
      <c r="D32" s="11"/>
      <c r="E32" s="11" t="s">
        <v>125</v>
      </c>
      <c r="F32" s="11"/>
      <c r="G32" s="17">
        <v>105</v>
      </c>
      <c r="H32" s="17">
        <f t="shared" si="2"/>
        <v>2</v>
      </c>
      <c r="I32" s="17">
        <f>VLOOKUP(H32,'Место-баллы'!$A$3:$B$52,2,0)</f>
        <v>95</v>
      </c>
      <c r="J32" s="9"/>
      <c r="K32" s="29">
        <v>3</v>
      </c>
      <c r="L32" s="29">
        <v>5</v>
      </c>
      <c r="M32" s="30">
        <f t="shared" si="3"/>
        <v>2.1412037037037038E-3</v>
      </c>
      <c r="N32" s="29">
        <v>31</v>
      </c>
      <c r="O32" s="29">
        <f t="shared" si="4"/>
        <v>4</v>
      </c>
      <c r="P32" s="30">
        <f t="shared" si="5"/>
        <v>2.1875000000000002E-3</v>
      </c>
      <c r="Q32" s="29">
        <f t="shared" si="6"/>
        <v>10</v>
      </c>
      <c r="R32" s="29">
        <f>VLOOKUP(Q32,'Место-баллы'!$A$3:$B$52,2,0)</f>
        <v>67</v>
      </c>
      <c r="S32" s="9"/>
      <c r="T32" s="29">
        <v>6</v>
      </c>
      <c r="U32" s="29">
        <v>26</v>
      </c>
      <c r="V32" s="30">
        <f t="shared" si="7"/>
        <v>4.4675925925925933E-3</v>
      </c>
      <c r="W32" s="29">
        <v>4</v>
      </c>
      <c r="X32" s="29">
        <f t="shared" si="8"/>
        <v>0</v>
      </c>
      <c r="Y32" s="30">
        <f t="shared" si="9"/>
        <v>4.4675925925925933E-3</v>
      </c>
      <c r="Z32" s="29">
        <f t="shared" si="10"/>
        <v>13</v>
      </c>
      <c r="AA32" s="29">
        <f>VLOOKUP(Z32,'Место-баллы'!$A$3:$B$52,2,0)</f>
        <v>61</v>
      </c>
      <c r="AB32" s="9"/>
      <c r="AC32" s="29">
        <v>12</v>
      </c>
      <c r="AD32" s="29">
        <v>59</v>
      </c>
      <c r="AE32" s="30">
        <f t="shared" si="11"/>
        <v>9.0162037037037034E-3</v>
      </c>
      <c r="AF32" s="29">
        <v>12</v>
      </c>
      <c r="AG32" s="29">
        <f t="shared" si="12"/>
        <v>0</v>
      </c>
      <c r="AH32" s="30">
        <f t="shared" si="13"/>
        <v>9.0162037037037034E-3</v>
      </c>
      <c r="AI32" s="29">
        <f t="shared" si="14"/>
        <v>15</v>
      </c>
      <c r="AJ32" s="29">
        <f>VLOOKUP(AI32,'Место-баллы'!$A$3:$B$52,2,0)</f>
        <v>57</v>
      </c>
      <c r="AK32" s="11"/>
      <c r="AL32" s="17">
        <v>104</v>
      </c>
      <c r="AM32" s="17">
        <f t="shared" si="15"/>
        <v>15</v>
      </c>
      <c r="AN32" s="17">
        <f>VLOOKUP(AM32,'Место-баллы'!$A$3:$B$52,2,0)</f>
        <v>57</v>
      </c>
      <c r="AO32" s="11"/>
      <c r="AP32" s="17">
        <v>3</v>
      </c>
      <c r="AQ32" s="17">
        <f t="shared" si="16"/>
        <v>14</v>
      </c>
      <c r="AR32" s="17">
        <f>VLOOKUP(AQ32,'Место-баллы'!$A$3:$B$52,2,0)</f>
        <v>59</v>
      </c>
      <c r="AS32" s="9"/>
      <c r="AT32" s="29">
        <v>7</v>
      </c>
      <c r="AU32" s="29">
        <v>5</v>
      </c>
      <c r="AV32" s="30">
        <f t="shared" si="17"/>
        <v>4.9189814814814816E-3</v>
      </c>
      <c r="AW32" s="29">
        <v>30</v>
      </c>
      <c r="AX32" s="29">
        <f t="shared" si="18"/>
        <v>6</v>
      </c>
      <c r="AY32" s="30">
        <f t="shared" si="19"/>
        <v>4.9884259259259257E-3</v>
      </c>
      <c r="AZ32" s="29">
        <f t="shared" si="20"/>
        <v>16</v>
      </c>
      <c r="BA32" s="29">
        <f>VLOOKUP(AZ32,'Место-баллы'!$A$3:$B$52,2,0)</f>
        <v>55</v>
      </c>
    </row>
    <row r="33" spans="1:53" ht="14.4" x14ac:dyDescent="0.3">
      <c r="A33" s="8"/>
      <c r="B33" s="17">
        <f t="shared" si="21"/>
        <v>14</v>
      </c>
      <c r="C33" s="17">
        <f t="shared" si="1"/>
        <v>439</v>
      </c>
      <c r="D33" s="11"/>
      <c r="E33" s="34" t="s">
        <v>123</v>
      </c>
      <c r="F33" s="11"/>
      <c r="G33" s="17">
        <v>90</v>
      </c>
      <c r="H33" s="17">
        <f t="shared" si="2"/>
        <v>13</v>
      </c>
      <c r="I33" s="17">
        <f>VLOOKUP(H33,'Место-баллы'!$A$3:$B$52,2,0)</f>
        <v>61</v>
      </c>
      <c r="J33" s="9"/>
      <c r="K33" s="29">
        <v>3</v>
      </c>
      <c r="L33" s="29">
        <v>5</v>
      </c>
      <c r="M33" s="30">
        <f t="shared" si="3"/>
        <v>2.1412037037037038E-3</v>
      </c>
      <c r="N33" s="29">
        <v>28</v>
      </c>
      <c r="O33" s="29">
        <f t="shared" si="4"/>
        <v>7</v>
      </c>
      <c r="P33" s="30">
        <f t="shared" si="5"/>
        <v>2.2222222222222222E-3</v>
      </c>
      <c r="Q33" s="29">
        <f t="shared" si="6"/>
        <v>12</v>
      </c>
      <c r="R33" s="29">
        <f>VLOOKUP(Q33,'Место-баллы'!$A$3:$B$52,2,0)</f>
        <v>63</v>
      </c>
      <c r="S33" s="9"/>
      <c r="T33" s="29">
        <v>6</v>
      </c>
      <c r="U33" s="29">
        <v>43</v>
      </c>
      <c r="V33" s="30">
        <f t="shared" si="7"/>
        <v>4.6643518518518518E-3</v>
      </c>
      <c r="W33" s="29">
        <v>4</v>
      </c>
      <c r="X33" s="29">
        <f t="shared" si="8"/>
        <v>0</v>
      </c>
      <c r="Y33" s="30">
        <f t="shared" si="9"/>
        <v>4.6643518518518518E-3</v>
      </c>
      <c r="Z33" s="29">
        <f t="shared" si="10"/>
        <v>17</v>
      </c>
      <c r="AA33" s="29">
        <f>VLOOKUP(Z33,'Место-баллы'!$A$3:$B$52,2,0)</f>
        <v>53</v>
      </c>
      <c r="AB33" s="9"/>
      <c r="AC33" s="29">
        <v>10</v>
      </c>
      <c r="AD33" s="29">
        <v>59</v>
      </c>
      <c r="AE33" s="30">
        <f t="shared" si="11"/>
        <v>7.6273148148148151E-3</v>
      </c>
      <c r="AF33" s="29">
        <v>12</v>
      </c>
      <c r="AG33" s="29">
        <f t="shared" si="12"/>
        <v>0</v>
      </c>
      <c r="AH33" s="30">
        <f t="shared" si="13"/>
        <v>7.6273148148148151E-3</v>
      </c>
      <c r="AI33" s="29">
        <f t="shared" si="14"/>
        <v>6</v>
      </c>
      <c r="AJ33" s="29">
        <f>VLOOKUP(AI33,'Место-баллы'!$A$3:$B$52,2,0)</f>
        <v>75</v>
      </c>
      <c r="AK33" s="11"/>
      <c r="AL33" s="17">
        <v>104</v>
      </c>
      <c r="AM33" s="17">
        <f t="shared" si="15"/>
        <v>15</v>
      </c>
      <c r="AN33" s="17">
        <f>VLOOKUP(AM33,'Место-баллы'!$A$3:$B$52,2,0)</f>
        <v>57</v>
      </c>
      <c r="AO33" s="11"/>
      <c r="AP33" s="17">
        <v>6</v>
      </c>
      <c r="AQ33" s="17">
        <f t="shared" si="16"/>
        <v>12</v>
      </c>
      <c r="AR33" s="17">
        <f>VLOOKUP(AQ33,'Место-баллы'!$A$3:$B$52,2,0)</f>
        <v>63</v>
      </c>
      <c r="AS33" s="9"/>
      <c r="AT33" s="29">
        <v>5</v>
      </c>
      <c r="AU33" s="29">
        <v>56</v>
      </c>
      <c r="AV33" s="30">
        <f t="shared" si="17"/>
        <v>4.1203703703703706E-3</v>
      </c>
      <c r="AW33" s="29">
        <v>36</v>
      </c>
      <c r="AX33" s="29">
        <f t="shared" si="18"/>
        <v>0</v>
      </c>
      <c r="AY33" s="30">
        <f t="shared" si="19"/>
        <v>4.1203703703703706E-3</v>
      </c>
      <c r="AZ33" s="29">
        <f t="shared" si="20"/>
        <v>10</v>
      </c>
      <c r="BA33" s="29">
        <f>VLOOKUP(AZ33,'Место-баллы'!$A$3:$B$52,2,0)</f>
        <v>67</v>
      </c>
    </row>
    <row r="34" spans="1:53" ht="14.4" x14ac:dyDescent="0.3">
      <c r="A34" s="8"/>
      <c r="B34" s="17">
        <f t="shared" si="21"/>
        <v>15</v>
      </c>
      <c r="C34" s="17">
        <f t="shared" si="1"/>
        <v>427</v>
      </c>
      <c r="D34" s="11"/>
      <c r="E34" s="34" t="s">
        <v>122</v>
      </c>
      <c r="F34" s="11"/>
      <c r="G34" s="17">
        <v>85</v>
      </c>
      <c r="H34" s="17">
        <f t="shared" si="2"/>
        <v>16</v>
      </c>
      <c r="I34" s="17">
        <f>VLOOKUP(H34,'Место-баллы'!$A$3:$B$52,2,0)</f>
        <v>55</v>
      </c>
      <c r="J34" s="9"/>
      <c r="K34" s="29">
        <v>3</v>
      </c>
      <c r="L34" s="29">
        <v>5</v>
      </c>
      <c r="M34" s="30">
        <f t="shared" si="3"/>
        <v>2.1412037037037038E-3</v>
      </c>
      <c r="N34" s="29">
        <v>31</v>
      </c>
      <c r="O34" s="29">
        <f t="shared" si="4"/>
        <v>4</v>
      </c>
      <c r="P34" s="30">
        <f t="shared" si="5"/>
        <v>2.1875000000000002E-3</v>
      </c>
      <c r="Q34" s="29">
        <f t="shared" si="6"/>
        <v>10</v>
      </c>
      <c r="R34" s="29">
        <f>VLOOKUP(Q34,'Место-баллы'!$A$3:$B$52,2,0)</f>
        <v>67</v>
      </c>
      <c r="S34" s="9"/>
      <c r="T34" s="29">
        <v>6</v>
      </c>
      <c r="U34" s="29">
        <v>59</v>
      </c>
      <c r="V34" s="30">
        <f t="shared" si="7"/>
        <v>4.8495370370370368E-3</v>
      </c>
      <c r="W34" s="29">
        <v>4</v>
      </c>
      <c r="X34" s="29">
        <f t="shared" si="8"/>
        <v>0</v>
      </c>
      <c r="Y34" s="30">
        <f t="shared" si="9"/>
        <v>4.8495370370370368E-3</v>
      </c>
      <c r="Z34" s="29">
        <f t="shared" si="10"/>
        <v>20</v>
      </c>
      <c r="AA34" s="29">
        <f>VLOOKUP(Z34,'Место-баллы'!$A$3:$B$52,2,0)</f>
        <v>47</v>
      </c>
      <c r="AB34" s="9"/>
      <c r="AC34" s="29">
        <v>11</v>
      </c>
      <c r="AD34" s="29">
        <v>41</v>
      </c>
      <c r="AE34" s="30">
        <f t="shared" si="11"/>
        <v>8.113425925925925E-3</v>
      </c>
      <c r="AF34" s="29">
        <v>12</v>
      </c>
      <c r="AG34" s="29">
        <f t="shared" si="12"/>
        <v>0</v>
      </c>
      <c r="AH34" s="30">
        <f t="shared" si="13"/>
        <v>8.113425925925925E-3</v>
      </c>
      <c r="AI34" s="29">
        <f t="shared" si="14"/>
        <v>8</v>
      </c>
      <c r="AJ34" s="29">
        <f>VLOOKUP(AI34,'Место-баллы'!$A$3:$B$52,2,0)</f>
        <v>71</v>
      </c>
      <c r="AK34" s="11"/>
      <c r="AL34" s="17">
        <v>112</v>
      </c>
      <c r="AM34" s="17">
        <f t="shared" si="15"/>
        <v>14</v>
      </c>
      <c r="AN34" s="17">
        <f>VLOOKUP(AM34,'Место-баллы'!$A$3:$B$52,2,0)</f>
        <v>59</v>
      </c>
      <c r="AO34" s="11"/>
      <c r="AP34" s="17">
        <v>7</v>
      </c>
      <c r="AQ34" s="17">
        <f t="shared" si="16"/>
        <v>10</v>
      </c>
      <c r="AR34" s="17">
        <f>VLOOKUP(AQ34,'Место-баллы'!$A$3:$B$52,2,0)</f>
        <v>67</v>
      </c>
      <c r="AS34" s="9"/>
      <c r="AT34" s="29">
        <v>6</v>
      </c>
      <c r="AU34" s="29">
        <v>35</v>
      </c>
      <c r="AV34" s="30">
        <f t="shared" si="17"/>
        <v>4.5717592592592589E-3</v>
      </c>
      <c r="AW34" s="29">
        <v>36</v>
      </c>
      <c r="AX34" s="29">
        <f t="shared" si="18"/>
        <v>0</v>
      </c>
      <c r="AY34" s="30">
        <f t="shared" si="19"/>
        <v>4.5717592592592589E-3</v>
      </c>
      <c r="AZ34" s="29">
        <f t="shared" si="20"/>
        <v>13</v>
      </c>
      <c r="BA34" s="29">
        <f>VLOOKUP(AZ34,'Место-баллы'!$A$3:$B$52,2,0)</f>
        <v>61</v>
      </c>
    </row>
    <row r="35" spans="1:53" ht="14.4" x14ac:dyDescent="0.3">
      <c r="A35" s="8"/>
      <c r="B35" s="17">
        <f t="shared" si="21"/>
        <v>16</v>
      </c>
      <c r="C35" s="17">
        <f t="shared" si="1"/>
        <v>419</v>
      </c>
      <c r="D35" s="11"/>
      <c r="E35" s="34" t="s">
        <v>107</v>
      </c>
      <c r="F35" s="11"/>
      <c r="G35" s="17">
        <v>105</v>
      </c>
      <c r="H35" s="17">
        <f t="shared" si="2"/>
        <v>2</v>
      </c>
      <c r="I35" s="17">
        <f>VLOOKUP(H35,'Место-баллы'!$A$3:$B$52,2,0)</f>
        <v>95</v>
      </c>
      <c r="J35" s="9"/>
      <c r="K35" s="29">
        <v>3</v>
      </c>
      <c r="L35" s="29">
        <v>5</v>
      </c>
      <c r="M35" s="30">
        <f t="shared" si="3"/>
        <v>2.1412037037037038E-3</v>
      </c>
      <c r="N35" s="29">
        <v>22</v>
      </c>
      <c r="O35" s="29">
        <f t="shared" si="4"/>
        <v>13</v>
      </c>
      <c r="P35" s="30">
        <f t="shared" si="5"/>
        <v>2.2916666666666667E-3</v>
      </c>
      <c r="Q35" s="29">
        <f t="shared" si="6"/>
        <v>16</v>
      </c>
      <c r="R35" s="29">
        <f>VLOOKUP(Q35,'Место-баллы'!$A$3:$B$52,2,0)</f>
        <v>55</v>
      </c>
      <c r="S35" s="9"/>
      <c r="T35" s="29">
        <v>6</v>
      </c>
      <c r="U35" s="29">
        <v>46</v>
      </c>
      <c r="V35" s="30">
        <f t="shared" si="7"/>
        <v>4.6990740740740743E-3</v>
      </c>
      <c r="W35" s="29">
        <v>4</v>
      </c>
      <c r="X35" s="29">
        <f t="shared" si="8"/>
        <v>0</v>
      </c>
      <c r="Y35" s="30">
        <f t="shared" si="9"/>
        <v>4.6990740740740743E-3</v>
      </c>
      <c r="Z35" s="29">
        <f t="shared" si="10"/>
        <v>19</v>
      </c>
      <c r="AA35" s="29">
        <f>VLOOKUP(Z35,'Место-баллы'!$A$3:$B$52,2,0)</f>
        <v>49</v>
      </c>
      <c r="AB35" s="9"/>
      <c r="AC35" s="29">
        <v>20</v>
      </c>
      <c r="AD35" s="29">
        <v>5</v>
      </c>
      <c r="AE35" s="30">
        <f t="shared" si="11"/>
        <v>1.3946759259259258E-2</v>
      </c>
      <c r="AF35" s="29">
        <v>9</v>
      </c>
      <c r="AG35" s="29">
        <f t="shared" si="12"/>
        <v>3</v>
      </c>
      <c r="AH35" s="30">
        <f t="shared" si="13"/>
        <v>1.398148148148148E-2</v>
      </c>
      <c r="AI35" s="29">
        <f t="shared" si="14"/>
        <v>19</v>
      </c>
      <c r="AJ35" s="29">
        <f>VLOOKUP(AI35,'Место-баллы'!$A$3:$B$52,2,0)</f>
        <v>49</v>
      </c>
      <c r="AK35" s="11"/>
      <c r="AL35" s="17">
        <v>118</v>
      </c>
      <c r="AM35" s="17">
        <f t="shared" si="15"/>
        <v>10</v>
      </c>
      <c r="AN35" s="17">
        <f>VLOOKUP(AM35,'Место-баллы'!$A$3:$B$52,2,0)</f>
        <v>67</v>
      </c>
      <c r="AO35" s="11"/>
      <c r="AP35" s="17">
        <v>1</v>
      </c>
      <c r="AQ35" s="17">
        <f t="shared" si="16"/>
        <v>17</v>
      </c>
      <c r="AR35" s="17">
        <f>VLOOKUP(AQ35,'Место-баллы'!$A$3:$B$52,2,0)</f>
        <v>53</v>
      </c>
      <c r="AS35" s="9"/>
      <c r="AT35" s="29">
        <v>7</v>
      </c>
      <c r="AU35" s="29">
        <v>5</v>
      </c>
      <c r="AV35" s="30">
        <f t="shared" si="17"/>
        <v>4.9189814814814816E-3</v>
      </c>
      <c r="AW35" s="29">
        <v>28</v>
      </c>
      <c r="AX35" s="29">
        <f t="shared" si="18"/>
        <v>8</v>
      </c>
      <c r="AY35" s="30">
        <f t="shared" si="19"/>
        <v>5.0115740740740745E-3</v>
      </c>
      <c r="AZ35" s="29">
        <f t="shared" si="20"/>
        <v>18</v>
      </c>
      <c r="BA35" s="29">
        <f>VLOOKUP(AZ35,'Место-баллы'!$A$3:$B$52,2,0)</f>
        <v>51</v>
      </c>
    </row>
    <row r="36" spans="1:53" ht="14.4" x14ac:dyDescent="0.3">
      <c r="A36" s="8"/>
      <c r="B36" s="17">
        <f t="shared" si="21"/>
        <v>17</v>
      </c>
      <c r="C36" s="17">
        <f t="shared" si="1"/>
        <v>409</v>
      </c>
      <c r="D36" s="11"/>
      <c r="E36" s="34" t="s">
        <v>116</v>
      </c>
      <c r="F36" s="11"/>
      <c r="G36" s="17">
        <v>90</v>
      </c>
      <c r="H36" s="17">
        <f t="shared" si="2"/>
        <v>13</v>
      </c>
      <c r="I36" s="17">
        <f>VLOOKUP(H36,'Место-баллы'!$A$3:$B$52,2,0)</f>
        <v>61</v>
      </c>
      <c r="J36" s="9"/>
      <c r="K36" s="29">
        <v>3</v>
      </c>
      <c r="L36" s="29">
        <v>5</v>
      </c>
      <c r="M36" s="30">
        <f t="shared" si="3"/>
        <v>2.1412037037037038E-3</v>
      </c>
      <c r="N36" s="29">
        <v>4</v>
      </c>
      <c r="O36" s="29">
        <f t="shared" si="4"/>
        <v>31</v>
      </c>
      <c r="P36" s="30">
        <f t="shared" si="5"/>
        <v>2.5000000000000001E-3</v>
      </c>
      <c r="Q36" s="29">
        <f t="shared" si="6"/>
        <v>19</v>
      </c>
      <c r="R36" s="29">
        <f>VLOOKUP(Q36,'Место-баллы'!$A$3:$B$52,2,0)</f>
        <v>49</v>
      </c>
      <c r="S36" s="9"/>
      <c r="T36" s="29">
        <v>6</v>
      </c>
      <c r="U36" s="29">
        <v>1</v>
      </c>
      <c r="V36" s="30">
        <f t="shared" si="7"/>
        <v>4.1782407407407402E-3</v>
      </c>
      <c r="W36" s="29">
        <v>4</v>
      </c>
      <c r="X36" s="29">
        <f t="shared" si="8"/>
        <v>0</v>
      </c>
      <c r="Y36" s="30">
        <f t="shared" si="9"/>
        <v>4.1782407407407402E-3</v>
      </c>
      <c r="Z36" s="29">
        <f t="shared" si="10"/>
        <v>6</v>
      </c>
      <c r="AA36" s="29">
        <f>VLOOKUP(Z36,'Место-баллы'!$A$3:$B$52,2,0)</f>
        <v>75</v>
      </c>
      <c r="AB36" s="9"/>
      <c r="AC36" s="29">
        <v>20</v>
      </c>
      <c r="AD36" s="29">
        <v>5</v>
      </c>
      <c r="AE36" s="30">
        <f t="shared" si="11"/>
        <v>1.3946759259259258E-2</v>
      </c>
      <c r="AF36" s="29">
        <v>8</v>
      </c>
      <c r="AG36" s="29">
        <f t="shared" si="12"/>
        <v>4</v>
      </c>
      <c r="AH36" s="30">
        <f t="shared" si="13"/>
        <v>1.3993055555555554E-2</v>
      </c>
      <c r="AI36" s="29">
        <f t="shared" si="14"/>
        <v>20</v>
      </c>
      <c r="AJ36" s="29">
        <f>VLOOKUP(AI36,'Место-баллы'!$A$3:$B$52,2,0)</f>
        <v>47</v>
      </c>
      <c r="AK36" s="11"/>
      <c r="AL36" s="17">
        <v>100</v>
      </c>
      <c r="AM36" s="17">
        <f t="shared" si="15"/>
        <v>17</v>
      </c>
      <c r="AN36" s="17">
        <f>VLOOKUP(AM36,'Место-баллы'!$A$3:$B$52,2,0)</f>
        <v>53</v>
      </c>
      <c r="AO36" s="11"/>
      <c r="AP36" s="17">
        <v>7</v>
      </c>
      <c r="AQ36" s="17">
        <f t="shared" si="16"/>
        <v>10</v>
      </c>
      <c r="AR36" s="17">
        <f>VLOOKUP(AQ36,'Место-баллы'!$A$3:$B$52,2,0)</f>
        <v>67</v>
      </c>
      <c r="AS36" s="9"/>
      <c r="AT36" s="29">
        <v>7</v>
      </c>
      <c r="AU36" s="29">
        <v>5</v>
      </c>
      <c r="AV36" s="30">
        <f t="shared" si="17"/>
        <v>4.9189814814814816E-3</v>
      </c>
      <c r="AW36" s="29">
        <v>31</v>
      </c>
      <c r="AX36" s="29">
        <f t="shared" si="18"/>
        <v>5</v>
      </c>
      <c r="AY36" s="30">
        <f t="shared" si="19"/>
        <v>4.9768518518518521E-3</v>
      </c>
      <c r="AZ36" s="29">
        <f t="shared" si="20"/>
        <v>15</v>
      </c>
      <c r="BA36" s="29">
        <f>VLOOKUP(AZ36,'Место-баллы'!$A$3:$B$52,2,0)</f>
        <v>57</v>
      </c>
    </row>
    <row r="37" spans="1:53" ht="14.4" x14ac:dyDescent="0.3">
      <c r="A37" s="8"/>
      <c r="B37" s="17">
        <f t="shared" si="21"/>
        <v>18</v>
      </c>
      <c r="C37" s="17">
        <f t="shared" si="1"/>
        <v>377</v>
      </c>
      <c r="D37" s="11"/>
      <c r="E37" s="34" t="s">
        <v>113</v>
      </c>
      <c r="F37" s="11"/>
      <c r="G37" s="17">
        <v>65</v>
      </c>
      <c r="H37" s="17">
        <f t="shared" si="2"/>
        <v>20</v>
      </c>
      <c r="I37" s="17">
        <f>VLOOKUP(H37,'Место-баллы'!$A$3:$B$52,2,0)</f>
        <v>47</v>
      </c>
      <c r="J37" s="9"/>
      <c r="K37" s="29">
        <v>3</v>
      </c>
      <c r="L37" s="29">
        <v>5</v>
      </c>
      <c r="M37" s="30">
        <f t="shared" si="3"/>
        <v>2.1412037037037038E-3</v>
      </c>
      <c r="N37" s="29">
        <v>19</v>
      </c>
      <c r="O37" s="29">
        <f t="shared" si="4"/>
        <v>16</v>
      </c>
      <c r="P37" s="30">
        <f t="shared" si="5"/>
        <v>2.3263888888888891E-3</v>
      </c>
      <c r="Q37" s="29">
        <f t="shared" si="6"/>
        <v>17</v>
      </c>
      <c r="R37" s="29">
        <f>VLOOKUP(Q37,'Место-баллы'!$A$3:$B$52,2,0)</f>
        <v>53</v>
      </c>
      <c r="S37" s="9"/>
      <c r="T37" s="29">
        <v>6</v>
      </c>
      <c r="U37" s="29">
        <v>33</v>
      </c>
      <c r="V37" s="30">
        <f t="shared" si="7"/>
        <v>4.5486111111111109E-3</v>
      </c>
      <c r="W37" s="29">
        <v>4</v>
      </c>
      <c r="X37" s="29">
        <f t="shared" si="8"/>
        <v>0</v>
      </c>
      <c r="Y37" s="30">
        <f t="shared" si="9"/>
        <v>4.5486111111111109E-3</v>
      </c>
      <c r="Z37" s="29">
        <f t="shared" si="10"/>
        <v>15</v>
      </c>
      <c r="AA37" s="29">
        <f>VLOOKUP(Z37,'Место-баллы'!$A$3:$B$52,2,0)</f>
        <v>57</v>
      </c>
      <c r="AB37" s="9"/>
      <c r="AC37" s="29">
        <v>13</v>
      </c>
      <c r="AD37" s="29">
        <v>20</v>
      </c>
      <c r="AE37" s="30">
        <f t="shared" si="11"/>
        <v>9.2592592592592605E-3</v>
      </c>
      <c r="AF37" s="29">
        <v>12</v>
      </c>
      <c r="AG37" s="29">
        <f t="shared" si="12"/>
        <v>0</v>
      </c>
      <c r="AH37" s="30">
        <f t="shared" si="13"/>
        <v>9.2592592592592605E-3</v>
      </c>
      <c r="AI37" s="29">
        <f t="shared" si="14"/>
        <v>17</v>
      </c>
      <c r="AJ37" s="29">
        <f>VLOOKUP(AI37,'Место-баллы'!$A$3:$B$52,2,0)</f>
        <v>53</v>
      </c>
      <c r="AK37" s="11"/>
      <c r="AL37" s="17">
        <v>97</v>
      </c>
      <c r="AM37" s="17">
        <f t="shared" si="15"/>
        <v>18</v>
      </c>
      <c r="AN37" s="17">
        <f>VLOOKUP(AM37,'Место-баллы'!$A$3:$B$52,2,0)</f>
        <v>51</v>
      </c>
      <c r="AO37" s="11"/>
      <c r="AP37" s="17">
        <v>1</v>
      </c>
      <c r="AQ37" s="17">
        <f t="shared" si="16"/>
        <v>17</v>
      </c>
      <c r="AR37" s="17">
        <f>VLOOKUP(AQ37,'Место-баллы'!$A$3:$B$52,2,0)</f>
        <v>53</v>
      </c>
      <c r="AS37" s="9"/>
      <c r="AT37" s="29">
        <v>6</v>
      </c>
      <c r="AU37" s="29">
        <v>30</v>
      </c>
      <c r="AV37" s="30">
        <f t="shared" si="17"/>
        <v>4.5138888888888893E-3</v>
      </c>
      <c r="AW37" s="29">
        <v>36</v>
      </c>
      <c r="AX37" s="29">
        <f t="shared" si="18"/>
        <v>0</v>
      </c>
      <c r="AY37" s="30">
        <f t="shared" si="19"/>
        <v>4.5138888888888893E-3</v>
      </c>
      <c r="AZ37" s="29">
        <f t="shared" si="20"/>
        <v>12</v>
      </c>
      <c r="BA37" s="29">
        <f>VLOOKUP(AZ37,'Место-баллы'!$A$3:$B$52,2,0)</f>
        <v>63</v>
      </c>
    </row>
    <row r="38" spans="1:53" ht="14.4" x14ac:dyDescent="0.3">
      <c r="A38" s="8"/>
      <c r="B38" s="17">
        <f t="shared" si="21"/>
        <v>19</v>
      </c>
      <c r="C38" s="17">
        <f t="shared" si="1"/>
        <v>265</v>
      </c>
      <c r="D38" s="11"/>
      <c r="E38" s="34" t="s">
        <v>114</v>
      </c>
      <c r="F38" s="11"/>
      <c r="G38" s="17">
        <v>70</v>
      </c>
      <c r="H38" s="17">
        <f t="shared" si="2"/>
        <v>19</v>
      </c>
      <c r="I38" s="17">
        <f>VLOOKUP(H38,'Место-баллы'!$A$3:$B$52,2,0)</f>
        <v>49</v>
      </c>
      <c r="J38" s="9"/>
      <c r="K38" s="29">
        <v>3</v>
      </c>
      <c r="L38" s="29">
        <v>5</v>
      </c>
      <c r="M38" s="30">
        <f t="shared" si="3"/>
        <v>2.1412037037037038E-3</v>
      </c>
      <c r="N38" s="29">
        <v>2</v>
      </c>
      <c r="O38" s="29">
        <f t="shared" si="4"/>
        <v>33</v>
      </c>
      <c r="P38" s="30">
        <f t="shared" si="5"/>
        <v>2.5231481481481481E-3</v>
      </c>
      <c r="Q38" s="29">
        <f t="shared" si="6"/>
        <v>20</v>
      </c>
      <c r="R38" s="29">
        <f>VLOOKUP(Q38,'Место-баллы'!$A$3:$B$52,2,0)</f>
        <v>47</v>
      </c>
      <c r="S38" s="9"/>
      <c r="T38" s="29">
        <v>6</v>
      </c>
      <c r="U38" s="29">
        <v>26</v>
      </c>
      <c r="V38" s="30">
        <f t="shared" si="7"/>
        <v>4.4675925925925933E-3</v>
      </c>
      <c r="W38" s="29">
        <v>4</v>
      </c>
      <c r="X38" s="29">
        <f t="shared" si="8"/>
        <v>0</v>
      </c>
      <c r="Y38" s="30">
        <f t="shared" si="9"/>
        <v>4.4675925925925933E-3</v>
      </c>
      <c r="Z38" s="29">
        <f t="shared" si="10"/>
        <v>13</v>
      </c>
      <c r="AA38" s="29">
        <f>VLOOKUP(Z38,'Место-баллы'!$A$3:$B$52,2,0)</f>
        <v>61</v>
      </c>
      <c r="AB38" s="9"/>
      <c r="AC38" s="29">
        <v>12</v>
      </c>
      <c r="AD38" s="29">
        <v>58</v>
      </c>
      <c r="AE38" s="30">
        <f t="shared" si="11"/>
        <v>9.0046296296296298E-3</v>
      </c>
      <c r="AF38" s="29">
        <v>12</v>
      </c>
      <c r="AG38" s="29">
        <f t="shared" si="12"/>
        <v>0</v>
      </c>
      <c r="AH38" s="30">
        <f t="shared" si="13"/>
        <v>9.0046296296296298E-3</v>
      </c>
      <c r="AI38" s="29">
        <f t="shared" si="14"/>
        <v>14</v>
      </c>
      <c r="AJ38" s="29">
        <f>VLOOKUP(AI38,'Место-баллы'!$A$3:$B$52,2,0)</f>
        <v>59</v>
      </c>
      <c r="AK38" s="11"/>
      <c r="AL38" s="17">
        <v>87</v>
      </c>
      <c r="AM38" s="17">
        <f t="shared" si="15"/>
        <v>19</v>
      </c>
      <c r="AN38" s="17">
        <f>VLOOKUP(AM38,'Место-баллы'!$A$3:$B$52,2,0)</f>
        <v>49</v>
      </c>
      <c r="AO38" s="11"/>
      <c r="AP38" s="17"/>
      <c r="AQ38" s="17"/>
      <c r="AR38" s="17" t="s">
        <v>106</v>
      </c>
      <c r="AS38" s="9"/>
      <c r="AT38" s="29"/>
      <c r="AU38" s="29"/>
      <c r="AV38" s="30"/>
      <c r="AW38" s="29"/>
      <c r="AX38" s="29"/>
      <c r="AY38" s="30"/>
      <c r="AZ38" s="29"/>
      <c r="BA38" s="29" t="s">
        <v>106</v>
      </c>
    </row>
    <row r="39" spans="1:53" ht="14.4" x14ac:dyDescent="0.3">
      <c r="A39" s="8"/>
      <c r="B39" s="17">
        <f t="shared" si="21"/>
        <v>20</v>
      </c>
      <c r="C39" s="17">
        <f t="shared" si="1"/>
        <v>228</v>
      </c>
      <c r="D39" s="11"/>
      <c r="E39" s="34" t="s">
        <v>109</v>
      </c>
      <c r="F39" s="11"/>
      <c r="G39" s="17">
        <v>100</v>
      </c>
      <c r="H39" s="17">
        <f t="shared" si="2"/>
        <v>6</v>
      </c>
      <c r="I39" s="17">
        <f>VLOOKUP(H39,'Место-баллы'!$A$3:$B$52,2,0)</f>
        <v>75</v>
      </c>
      <c r="J39" s="9"/>
      <c r="K39" s="29">
        <v>3</v>
      </c>
      <c r="L39" s="29">
        <v>5</v>
      </c>
      <c r="M39" s="30">
        <f t="shared" si="3"/>
        <v>2.1412037037037038E-3</v>
      </c>
      <c r="N39" s="29">
        <v>6</v>
      </c>
      <c r="O39" s="29">
        <f t="shared" si="4"/>
        <v>29</v>
      </c>
      <c r="P39" s="30">
        <f t="shared" si="5"/>
        <v>2.476851851851852E-3</v>
      </c>
      <c r="Q39" s="29">
        <f t="shared" si="6"/>
        <v>18</v>
      </c>
      <c r="R39" s="29">
        <f>VLOOKUP(Q39,'Место-баллы'!$A$3:$B$52,2,0)</f>
        <v>51</v>
      </c>
      <c r="S39" s="9"/>
      <c r="T39" s="29">
        <v>6</v>
      </c>
      <c r="U39" s="29">
        <v>45</v>
      </c>
      <c r="V39" s="30">
        <f t="shared" si="7"/>
        <v>4.6874999999999998E-3</v>
      </c>
      <c r="W39" s="29">
        <v>4</v>
      </c>
      <c r="X39" s="29">
        <f t="shared" si="8"/>
        <v>0</v>
      </c>
      <c r="Y39" s="30">
        <f t="shared" si="9"/>
        <v>4.6874999999999998E-3</v>
      </c>
      <c r="Z39" s="29">
        <f t="shared" si="10"/>
        <v>18</v>
      </c>
      <c r="AA39" s="29">
        <f>VLOOKUP(Z39,'Место-баллы'!$A$3:$B$52,2,0)</f>
        <v>51</v>
      </c>
      <c r="AB39" s="9"/>
      <c r="AC39" s="29">
        <v>20</v>
      </c>
      <c r="AD39" s="29">
        <v>5</v>
      </c>
      <c r="AE39" s="30">
        <f t="shared" si="11"/>
        <v>1.3946759259259258E-2</v>
      </c>
      <c r="AF39" s="29">
        <v>10</v>
      </c>
      <c r="AG39" s="29">
        <f t="shared" si="12"/>
        <v>2</v>
      </c>
      <c r="AH39" s="30">
        <f t="shared" si="13"/>
        <v>1.3969907407407407E-2</v>
      </c>
      <c r="AI39" s="29">
        <f t="shared" si="14"/>
        <v>18</v>
      </c>
      <c r="AJ39" s="29">
        <f>VLOOKUP(AI39,'Место-баллы'!$A$3:$B$52,2,0)</f>
        <v>51</v>
      </c>
      <c r="AK39" s="11"/>
      <c r="AL39" s="17"/>
      <c r="AM39" s="17"/>
      <c r="AN39" s="17" t="s">
        <v>106</v>
      </c>
      <c r="AO39" s="11"/>
      <c r="AP39" s="17"/>
      <c r="AQ39" s="17"/>
      <c r="AR39" s="17" t="s">
        <v>106</v>
      </c>
      <c r="AS39" s="9"/>
      <c r="AT39" s="29"/>
      <c r="AU39" s="29"/>
      <c r="AV39" s="30"/>
      <c r="AW39" s="29"/>
      <c r="AX39" s="29"/>
      <c r="AY39" s="30"/>
      <c r="AZ39" s="29"/>
      <c r="BA39" s="29" t="s">
        <v>106</v>
      </c>
    </row>
    <row r="40" spans="1:53" ht="15.75" customHeight="1" x14ac:dyDescent="0.3">
      <c r="A40" s="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15.75" customHeight="1" x14ac:dyDescent="0.3">
      <c r="A41" s="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15.75" customHeight="1" outlineLevel="1" x14ac:dyDescent="0.35">
      <c r="A42" s="8"/>
      <c r="B42" s="22" t="s">
        <v>19</v>
      </c>
      <c r="C42" s="22"/>
      <c r="D42" s="22"/>
      <c r="E42" s="22"/>
      <c r="F42" s="22"/>
      <c r="G42" s="22"/>
      <c r="H42" s="22"/>
      <c r="I42" s="2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22"/>
      <c r="AL42" s="22"/>
      <c r="AM42" s="22"/>
      <c r="AN42" s="22"/>
      <c r="AO42" s="22"/>
      <c r="AP42" s="22"/>
      <c r="AQ42" s="22"/>
      <c r="AR42" s="2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5.75" customHeight="1" outlineLevel="1" x14ac:dyDescent="0.3">
      <c r="B43" s="23"/>
      <c r="C43" s="23"/>
      <c r="D43" s="23"/>
      <c r="E43" s="23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15.75" customHeight="1" outlineLevel="1" x14ac:dyDescent="0.35">
      <c r="B44" s="22" t="s">
        <v>20</v>
      </c>
      <c r="C44" s="22"/>
      <c r="D44" s="22"/>
      <c r="E44" s="22"/>
      <c r="F44" s="22"/>
      <c r="G44" s="22"/>
      <c r="H44" s="22"/>
      <c r="I44" s="2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22"/>
      <c r="AL44" s="22"/>
      <c r="AM44" s="22"/>
      <c r="AN44" s="22"/>
      <c r="AO44" s="22"/>
      <c r="AP44" s="22"/>
      <c r="AQ44" s="22"/>
      <c r="AR44" s="2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15.75" customHeight="1" x14ac:dyDescent="0.3"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15.75" customHeight="1" x14ac:dyDescent="0.3"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15.75" customHeight="1" x14ac:dyDescent="0.3"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15.75" customHeight="1" x14ac:dyDescent="0.3"/>
    <row r="49" spans="10:53" ht="15.75" customHeight="1" x14ac:dyDescent="0.3"/>
    <row r="50" spans="10:53" ht="15.75" customHeight="1" x14ac:dyDescent="0.3"/>
    <row r="51" spans="10:53" ht="15.75" customHeight="1" x14ac:dyDescent="0.3"/>
    <row r="52" spans="10:53" ht="15.75" customHeight="1" x14ac:dyDescent="0.3"/>
    <row r="53" spans="10:53" ht="15.75" customHeight="1" x14ac:dyDescent="0.3"/>
    <row r="54" spans="10:53" ht="15.75" customHeight="1" x14ac:dyDescent="0.3"/>
    <row r="55" spans="10:53" ht="15.75" customHeight="1" x14ac:dyDescent="0.3"/>
    <row r="56" spans="10:53" ht="15.75" customHeight="1" x14ac:dyDescent="0.3"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S56" s="31"/>
      <c r="AT56" s="31"/>
      <c r="AU56" s="31"/>
      <c r="AV56" s="31"/>
      <c r="AW56" s="31"/>
      <c r="AX56" s="31"/>
      <c r="AY56" s="31"/>
      <c r="AZ56" s="31"/>
      <c r="BA56" s="31"/>
    </row>
    <row r="57" spans="10:53" ht="15.75" customHeight="1" x14ac:dyDescent="0.3"/>
    <row r="58" spans="10:53" ht="15.75" customHeight="1" x14ac:dyDescent="0.3"/>
    <row r="59" spans="10:53" ht="15.75" customHeight="1" x14ac:dyDescent="0.3"/>
    <row r="60" spans="10:53" ht="15.75" customHeight="1" x14ac:dyDescent="0.3"/>
    <row r="61" spans="10:53" ht="15.75" customHeight="1" x14ac:dyDescent="0.3"/>
    <row r="62" spans="10:53" ht="15.75" customHeight="1" x14ac:dyDescent="0.3"/>
    <row r="63" spans="10:53" ht="15.75" customHeight="1" x14ac:dyDescent="0.3"/>
    <row r="64" spans="10:53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</sheetData>
  <autoFilter ref="B19:BA19" xr:uid="{00000000-0009-0000-0000-000004000000}">
    <sortState xmlns:xlrd2="http://schemas.microsoft.com/office/spreadsheetml/2017/richdata2" ref="B20:BA39">
      <sortCondition ref="B19"/>
    </sortState>
  </autoFilter>
  <mergeCells count="18">
    <mergeCell ref="B7:BA7"/>
    <mergeCell ref="B1:BA1"/>
    <mergeCell ref="B2:BA2"/>
    <mergeCell ref="B3:BA3"/>
    <mergeCell ref="B4:BA4"/>
    <mergeCell ref="B6:BA6"/>
    <mergeCell ref="AP17:AR18"/>
    <mergeCell ref="AT17:BA18"/>
    <mergeCell ref="B8:BA8"/>
    <mergeCell ref="B9:BA9"/>
    <mergeCell ref="B11:BA11"/>
    <mergeCell ref="B17:C18"/>
    <mergeCell ref="E17:E18"/>
    <mergeCell ref="G17:I18"/>
    <mergeCell ref="K17:R18"/>
    <mergeCell ref="T17:AA18"/>
    <mergeCell ref="AC17:AJ18"/>
    <mergeCell ref="AL17:AN18"/>
  </mergeCells>
  <printOptions horizontalCentered="1" verticalCentered="1"/>
  <pageMargins left="0" right="0" top="0" bottom="0" header="0" footer="0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Место-баллы</vt:lpstr>
      <vt:lpstr>21+ Ж до 63 кг</vt:lpstr>
      <vt:lpstr>21+ Ж 63+ кг</vt:lpstr>
      <vt:lpstr>21+ М до 85 кг</vt:lpstr>
      <vt:lpstr>ТОЛЬКОЭТАКАТЕГОРИЯ21+ М 85+ кг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Reseption</dc:creator>
  <cp:lastModifiedBy>TkaTakT</cp:lastModifiedBy>
  <cp:lastPrinted>2021-07-18T18:33:19Z</cp:lastPrinted>
  <dcterms:created xsi:type="dcterms:W3CDTF">2017-08-12T14:09:08Z</dcterms:created>
  <dcterms:modified xsi:type="dcterms:W3CDTF">2021-07-18T19:09:19Z</dcterms:modified>
</cp:coreProperties>
</file>